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5" yWindow="0" windowWidth="16515" windowHeight="10935" tabRatio="531" firstSheet="2" activeTab="10"/>
  </bookViews>
  <sheets>
    <sheet name="ตารางสรุป" sheetId="1" r:id="rId1"/>
    <sheet name="ตาราง1" sheetId="2" r:id="rId2"/>
    <sheet name="ตาราง2" sheetId="3" r:id="rId3"/>
    <sheet name="ตาราง3" sheetId="4" r:id="rId4"/>
    <sheet name="ตาราง4" sheetId="5" r:id="rId5"/>
    <sheet name="ตาราง5" sheetId="6" r:id="rId6"/>
    <sheet name="ตาราง6" sheetId="7" r:id="rId7"/>
    <sheet name="เปรียบเทียบ" sheetId="8" r:id="rId8"/>
    <sheet name="รวมผลผลิต (2)" sheetId="9" r:id="rId9"/>
    <sheet name="รวมผลผลิต" sheetId="10" r:id="rId10"/>
    <sheet name="FTES" sheetId="11" r:id="rId11"/>
  </sheets>
  <definedNames>
    <definedName name="_xlnm.Print_Area" localSheetId="1">'ตาราง1'!$A$6:$I$106</definedName>
    <definedName name="_xlnm.Print_Area" localSheetId="0">'ตารางสรุป'!$A$8:$G$114</definedName>
    <definedName name="_xlnm.Print_Area" localSheetId="7">'เปรียบเทียบ'!$A$5:$K$92</definedName>
    <definedName name="_xlnm.Print_Titles" localSheetId="1">'ตาราง1'!$1:$5</definedName>
    <definedName name="_xlnm.Print_Titles" localSheetId="0">'ตารางสรุป'!$1:$7</definedName>
    <definedName name="_xlnm.Print_Titles" localSheetId="7">'เปรียบเทียบ'!$1:$3</definedName>
  </definedNames>
  <calcPr fullCalcOnLoad="1"/>
</workbook>
</file>

<file path=xl/sharedStrings.xml><?xml version="1.0" encoding="utf-8"?>
<sst xmlns="http://schemas.openxmlformats.org/spreadsheetml/2006/main" count="1098" uniqueCount="192">
  <si>
    <t>คณะศิลปศาสตร์</t>
  </si>
  <si>
    <t>ผลงานวิจัยเพื่อสร้างองค์ความรู้</t>
  </si>
  <si>
    <t>โครงการ</t>
  </si>
  <si>
    <t>คณะอุตสาหกรรมสิ่งทอและออกแบบแฟชั่น</t>
  </si>
  <si>
    <t>ผลงานการให้บริการวิชาการ</t>
  </si>
  <si>
    <t>ผู้สำเร็จการศึกษาด้านวิทยาศาสตร์</t>
  </si>
  <si>
    <t>เทคโนโลยีเคมีสิ่งทอ </t>
  </si>
  <si>
    <t>FTES</t>
  </si>
  <si>
    <t>เทคโนโลยีเสื้อผ้า </t>
  </si>
  <si>
    <t>ออกแบบแฟชั่นและสิ่งทอ </t>
  </si>
  <si>
    <t>ออกแบบผลิตภัณฑ์สิ่งทอ </t>
  </si>
  <si>
    <t>ส่งเสริมและทำนุบำรุงศิลปวัฒนธรรม</t>
  </si>
  <si>
    <t>ผลงานวิจัยและถ่ายทอดเทคโนโลยี</t>
  </si>
  <si>
    <t>คณะวิศวกรรมศาสตร์</t>
  </si>
  <si>
    <t>เทคนิคคอมพิวเตอร์ (ปวส.)</t>
  </si>
  <si>
    <t>ช่างโลหะ (ปวส.)</t>
  </si>
  <si>
    <t>ช่างไฟฟ้า (ปวส.)</t>
  </si>
  <si>
    <t>ช่างอิเล็กทรอนิกส์ (ปวส.)</t>
  </si>
  <si>
    <t>เทคนิคอุตสาหกรรม (ปวส.)</t>
  </si>
  <si>
    <t>ช่างผลิตเครื่องมือและแม่พิมพ์ (ปวส.)</t>
  </si>
  <si>
    <t>ช่างยนต์ (ปวส.)</t>
  </si>
  <si>
    <t>ออกแบบการผลิต (ปวส.)</t>
  </si>
  <si>
    <t>ช่างกลโรงงาน-เครื่องจักรกลอัตโนมัติ (ปวส.) </t>
  </si>
  <si>
    <t>ช่างกลโรงงาน-ซ่อมบำรุงเครื่องจักร (ปวส.)</t>
  </si>
  <si>
    <t>วิศวกรรมคอมพิวเตอร์ (วศ.บ.)</t>
  </si>
  <si>
    <t>วิศวกรรมเครื่องกล (วศ.บ.)</t>
  </si>
  <si>
    <t>วิศวกรรมไฟฟ้า (วศ.บ.)</t>
  </si>
  <si>
    <t>วิศวกรรมอิเล็กทรอนิกส์และโทรคมนาคม (วศ.บ.)</t>
  </si>
  <si>
    <t>วิศวกรรมอุตสาหการ (วศ.บ.)</t>
  </si>
  <si>
    <t>เทคโนโลยีแม่พิมพ์เครื่องประดับ</t>
  </si>
  <si>
    <t>เทคโนโลยีอุตสาหการ</t>
  </si>
  <si>
    <t>คณะวิทยาศาสตร์และเทคโนโลยี</t>
  </si>
  <si>
    <t>เทคโนโลยีคอมพิวเตอร์ </t>
  </si>
  <si>
    <t>วิทยาการสิ่งแวดล้อมและทรัพยากรธรรมชาติ</t>
  </si>
  <si>
    <t>กองกลาง</t>
  </si>
  <si>
    <t>กองคลัง</t>
  </si>
  <si>
    <t>ผู้ได้รับทุนตามโครงการทุนพัฒนาอาจารย์และบุคลากร</t>
  </si>
  <si>
    <t>กองพัฒนานักศึกษา</t>
  </si>
  <si>
    <t>กองประชาสัมพันธ์</t>
  </si>
  <si>
    <t>หน่วยตรวจสอบภายใน</t>
  </si>
  <si>
    <t>กองศิลปวัฒนธรรม</t>
  </si>
  <si>
    <t>สำนักส่งเสริมวิชาการและงานทะเบียน</t>
  </si>
  <si>
    <t>กองบริการเทคโนโลยี</t>
  </si>
  <si>
    <t>สถาบันวิจัยและพัฒนา</t>
  </si>
  <si>
    <t>สำนักวิทยบริการและเทคโนโลยีสารสนเทศ</t>
  </si>
  <si>
    <t>คณะครุศาสตร์อุตสาหกรรม</t>
  </si>
  <si>
    <t>วิศวกรรมคอมพิวเตอร์ (คอ.บ.)</t>
  </si>
  <si>
    <t>วิศวกรรมเครื่องกล (คอ.บ.)</t>
  </si>
  <si>
    <t>วิศวกรรมไฟฟ้า (คอ.บ.)</t>
  </si>
  <si>
    <t>วิศวกรรมโยธา (คอ.บ.)</t>
  </si>
  <si>
    <t>วิิิศวกรรมอิเล็กทรอนิกส์และโทรคมนาคม (คอ.บ.)</t>
  </si>
  <si>
    <t>วิศวกรรมอุตสาหการ (คอ.บ.)</t>
  </si>
  <si>
    <t>คณะเทคโนโลยีสื่อสารมวลชน</t>
  </si>
  <si>
    <t>เทคโนโลยีการโฆษณาและประชาสัมพันธ์ </t>
  </si>
  <si>
    <t>เทคโนโลยีโทรทัศน์และวิทยุกระจายเสียง </t>
  </si>
  <si>
    <t>เทคโนโลยีมัลติมีเดีย</t>
  </si>
  <si>
    <t>คณะเทคโนโลยีคหกรรม</t>
  </si>
  <si>
    <t>การบริหารธุรกิจคหกรรมศาสตร์ </t>
  </si>
  <si>
    <t>ออกแบบแฟชั่นผ้าและเครื่องแต่งกาย </t>
  </si>
  <si>
    <t>อาหารและโภชนาการ </t>
  </si>
  <si>
    <t>อุตสาหกรรมการบริการอาหาร</t>
  </si>
  <si>
    <t>วิทยาศาสตร์การอาหารและโภชนาการ </t>
  </si>
  <si>
    <t>เทคโนโลยีการจัดการสินค้าแฟชั่น </t>
  </si>
  <si>
    <t>คณะสถาปัตยกรรมศาสตร์และออกแบบ</t>
  </si>
  <si>
    <t>ออกแบบบรรจุภัณฑ์ </t>
  </si>
  <si>
    <t>ออกแบบผลิตภัณฑ์อุตสาหกรรม </t>
  </si>
  <si>
    <t>คณะบริหารธุรกิจ</t>
  </si>
  <si>
    <t>ผู้สำเร็จการศึกษาด้านสังคม</t>
  </si>
  <si>
    <t>การเงิน (ปวส.)</t>
  </si>
  <si>
    <t>การตลาด (ปวส.)</t>
  </si>
  <si>
    <t>การบัญชี (ปวส.)</t>
  </si>
  <si>
    <t>การเงิน</t>
  </si>
  <si>
    <t>การจัดการ</t>
  </si>
  <si>
    <t>การตลาด</t>
  </si>
  <si>
    <t>การบัญชี</t>
  </si>
  <si>
    <t>ภาษาอังกฤษธุรกิจ</t>
  </si>
  <si>
    <t>ระบบสารสนเทศทางคอมพิวเตอร์</t>
  </si>
  <si>
    <t>การท่องเที่ยว </t>
  </si>
  <si>
    <t>การโรงแรม </t>
  </si>
  <si>
    <t>ภาษาอังกฤษเพื่อการสื่อสารสากล </t>
  </si>
  <si>
    <t>ทุน</t>
  </si>
  <si>
    <t>มหาวิทยาลัยเทคโนโลยีราชมงคลพระนคร</t>
  </si>
  <si>
    <r>
      <t>ตารางสรุป</t>
    </r>
    <r>
      <rPr>
        <sz val="11"/>
        <color indexed="8"/>
        <rFont val="Tahoma"/>
        <family val="2"/>
      </rPr>
      <t xml:space="preserve">   ระบุ ผลผลิต กิจกรรมหลัก และความเชื่อมโยง</t>
    </r>
  </si>
  <si>
    <t>(หน่วย : บาท)</t>
  </si>
  <si>
    <t>รายงานต้นทุนผลผลิตต่อหน่วย ปีงบประมาณ 2552 รอบ 12 เดือน</t>
  </si>
  <si>
    <t>ระหว่างวันที่ 1 ตุลาคม 2551  -  30  กันยายน  2552</t>
  </si>
  <si>
    <t>คณะ/หน่วยงาน</t>
  </si>
  <si>
    <t>ผลผลิต</t>
  </si>
  <si>
    <t>สาขาวิชา</t>
  </si>
  <si>
    <t>ต้นทุนรวม</t>
  </si>
  <si>
    <t>ปริมาณ</t>
  </si>
  <si>
    <t>หน่วยนับ</t>
  </si>
  <si>
    <t>ประสิทธิภาพด้านกระบวนการ</t>
  </si>
  <si>
    <t xml:space="preserve">เปรียบเทียบต้นทุนกกิจกรรมที่เหมือนกันระหว่างคณะ/หน่วยงาน จากผลการคำนวณต้นทุนต่อหน่วยผลผลิต </t>
  </si>
  <si>
    <t>รวม</t>
  </si>
  <si>
    <t>ทุนพัฒนาบุคลากร</t>
  </si>
  <si>
    <t>ปี 2551</t>
  </si>
  <si>
    <t>ปี 2552</t>
  </si>
  <si>
    <t>ผลผลิต : ผลงานการให้บริการวิชาการ</t>
  </si>
  <si>
    <t>คณะเทคโนโลยีคหกรรมศาสตร์</t>
  </si>
  <si>
    <t>คณะสถาปัตยกรรมและการออกแบบ</t>
  </si>
  <si>
    <t>คณะวิทยาศาสตร์</t>
  </si>
  <si>
    <t>ต้นทุนต่อหน่วย</t>
  </si>
  <si>
    <t>ผู้รับบริการ</t>
  </si>
  <si>
    <t>ผลผลิต : ส่งเสริมและทำนุบำรุงศิลปวัฒนธรรม</t>
  </si>
  <si>
    <t>ผลผลิต : ผลงานวิจัยและถ่ายทอดเทคโนโลยี</t>
  </si>
  <si>
    <t>กองนโยบายและแผน</t>
  </si>
  <si>
    <t>จำนวนโครงการ</t>
  </si>
  <si>
    <t>ผลผลิต : ผลงานวิจัยสร้างองค์ความรู้</t>
  </si>
  <si>
    <t>เทคโนโลยีผลิตเครื่องมือและแม่พิมพ์</t>
  </si>
  <si>
    <t>ช่างแม่พิมพ์และอัญมณี (ปวส.)</t>
  </si>
  <si>
    <t>จำนวนผลผลิต</t>
  </si>
  <si>
    <t>หน่วยงานสนับสนุน</t>
  </si>
  <si>
    <r>
      <t>ตารางที่  3</t>
    </r>
    <r>
      <rPr>
        <sz val="11"/>
        <color indexed="8"/>
        <rFont val="Tahoma"/>
        <family val="2"/>
      </rPr>
      <t xml:space="preserve">  ค่าใช้จ่ายกระจายเข้าหน่วยงาน</t>
    </r>
  </si>
  <si>
    <t>หน่วยงาน</t>
  </si>
  <si>
    <t xml:space="preserve">ค่าใช้จ่ายทางตรง </t>
  </si>
  <si>
    <t>ค่าใช้จ่ายทางอ้อม</t>
  </si>
  <si>
    <t>รวมทั้งสิ้น</t>
  </si>
  <si>
    <t>เงินเดือน</t>
  </si>
  <si>
    <t>ค่าตอบแทน ใช้สอย วัสดุ</t>
  </si>
  <si>
    <t>อุดหนุนและรายจ่ายอื่น</t>
  </si>
  <si>
    <t>ค่าสาธารณูปโภค</t>
  </si>
  <si>
    <t>หน่วยงานหลัก</t>
  </si>
  <si>
    <t>สำนักงานอธิการบดี</t>
  </si>
  <si>
    <t>สถาบันวิทยบริการและเทคโนโลยีสารสนเทศ</t>
  </si>
  <si>
    <t>สำนักอธิการบดี</t>
  </si>
  <si>
    <t>รายงานต้นทุนผลผลิตต่อหน่วย ปีงบประมาณ 2552 รอบ 12  เดือน</t>
  </si>
  <si>
    <r>
      <t xml:space="preserve">ตารางที่ 4 </t>
    </r>
    <r>
      <rPr>
        <sz val="11"/>
        <rFont val="Arial"/>
        <family val="2"/>
      </rPr>
      <t xml:space="preserve"> แสดงการกระจายต้นทุนหน่วยสนับสนุนเข้าหน่วยงานหลัก</t>
    </r>
  </si>
  <si>
    <t>สำนักส่งเสริมวิชาการ</t>
  </si>
  <si>
    <t>สำนักวิทยบริการ</t>
  </si>
  <si>
    <t>จำนวนเงินทั้งสิ้น</t>
  </si>
  <si>
    <t>จำนวนเงิน</t>
  </si>
  <si>
    <t>ระหว่างวันที่ 1 ตุลาคม 2550  -  30  กันยายน  2552</t>
  </si>
  <si>
    <r>
      <t>ตารางที่ 5</t>
    </r>
    <r>
      <rPr>
        <sz val="11"/>
        <color indexed="8"/>
        <rFont val="Tahoma"/>
        <family val="2"/>
      </rPr>
      <t xml:space="preserve">  แสดงการปันส่วนต้นทุนหน่วยงานหลักเข้าสู่กิจกรรม</t>
    </r>
  </si>
  <si>
    <t>กิจกรรม</t>
  </si>
  <si>
    <t>คณะ</t>
  </si>
  <si>
    <t>จัดการศึกษาด้านวิทยาศาสตร์</t>
  </si>
  <si>
    <t>จัดการศึกษาด้านสังคม</t>
  </si>
  <si>
    <t>โครงการทุนพัฒนาอาจารย์</t>
  </si>
  <si>
    <t>การให้บริการวิชาการ</t>
  </si>
  <si>
    <t>งานทำนุบำรุงศิลปวัฒนธรรม</t>
  </si>
  <si>
    <t>งานวิจัยเพื่อสร้างองค์ความรู้</t>
  </si>
  <si>
    <t>งานวิจัยถ่ายทอดเทคโนโลยี</t>
  </si>
  <si>
    <t>รายงานต้นทุนผลผลิตต่อหน่วย ปีงบประมาณ 2552  รอบ 12  เดือน</t>
  </si>
  <si>
    <t>ระหว่างวันที่ 1 ตุลาคม 2551  -   30  กันยายน  2552</t>
  </si>
  <si>
    <r>
      <t>ตารางที่ 6</t>
    </r>
    <r>
      <rPr>
        <sz val="11"/>
        <color indexed="8"/>
        <rFont val="Tahoma"/>
        <family val="2"/>
      </rPr>
      <t xml:space="preserve">   แสดงการเชื่อมโยงต้นทุนกิจกรรมเข้าสู่ผลผลิต</t>
    </r>
  </si>
  <si>
    <t>ชื่อกิจกรรม/ผลผลิต</t>
  </si>
  <si>
    <t>ต้นทุนกิจกรรม/ผลผลิต</t>
  </si>
  <si>
    <t>1.จัดการศึกษาด้านวิทยาศาสตร์</t>
  </si>
  <si>
    <t>2.จัดการศึกษาด้านสังคม</t>
  </si>
  <si>
    <t>3.โครงการทุนพัฒนาอาจารย์</t>
  </si>
  <si>
    <t>4.การให้บริการวิชาการ</t>
  </si>
  <si>
    <t>คน</t>
  </si>
  <si>
    <t>5.งานทำนุบำรุงศิลปวัฒนธรรม</t>
  </si>
  <si>
    <t>6.งานวิจัยเพื่อถ่ายทอดเทคโนโลยี</t>
  </si>
  <si>
    <t>7.งานวิจัยเพื่อสร้างองค์ความรู้</t>
  </si>
  <si>
    <t>รวมต้นทุนกิจกรรม</t>
  </si>
  <si>
    <t>ระหว่างวันที่ 1 ตุลาคม 2551  -  30 กันยายน 2552</t>
  </si>
  <si>
    <r>
      <t>ตารางที่ 2</t>
    </r>
    <r>
      <rPr>
        <sz val="11"/>
        <color indexed="8"/>
        <rFont val="Tahoma"/>
        <family val="2"/>
      </rPr>
      <t xml:space="preserve">    หน่วยงานหลัก หน่วยงานสนับสนุน</t>
    </r>
  </si>
  <si>
    <t xml:space="preserve">หน่วยงานหลัก </t>
  </si>
  <si>
    <t xml:space="preserve">หน่วยงานสนับสนุน </t>
  </si>
  <si>
    <t>รายงานต้นทุนผลผลิตต่อหน่วย ปีงบประมาณ 2552  รอบ 12 เดือน</t>
  </si>
  <si>
    <r>
      <t>ตารางที่ 1</t>
    </r>
    <r>
      <rPr>
        <sz val="11"/>
        <color indexed="8"/>
        <rFont val="Tahoma"/>
        <family val="2"/>
      </rPr>
      <t xml:space="preserve">  ระบุ ผลผลิต กิจกรรมหลัก และความเชื่อมโยง</t>
    </r>
  </si>
  <si>
    <t>Update 01/01/2010</t>
  </si>
  <si>
    <t>Update 04/01/2010</t>
  </si>
  <si>
    <t>ปี งปม. 2551</t>
  </si>
  <si>
    <t>เปรียบเทียบและวิเคราะห์ผลการคำนวณต้นทุนต่อหน่วยในต้นทุนผลผลิตภาพรวม ปี งปม. 2551 - 2552</t>
  </si>
  <si>
    <t>ปี งปม. 2552</t>
  </si>
  <si>
    <r>
      <t>เพิ่ม/</t>
    </r>
    <r>
      <rPr>
        <sz val="11"/>
        <color indexed="10"/>
        <rFont val="Tahoma"/>
        <family val="2"/>
      </rPr>
      <t>-ลด</t>
    </r>
  </si>
  <si>
    <r>
      <t xml:space="preserve"> เพิ่ม/</t>
    </r>
    <r>
      <rPr>
        <sz val="11"/>
        <color indexed="10"/>
        <rFont val="Tahoma"/>
        <family val="2"/>
      </rPr>
      <t>-ลด (%)</t>
    </r>
  </si>
  <si>
    <r>
      <t xml:space="preserve"> เพิ่ม/</t>
    </r>
    <r>
      <rPr>
        <sz val="11"/>
        <color indexed="10"/>
        <rFont val="Tahoma"/>
        <family val="2"/>
      </rPr>
      <t xml:space="preserve">-ลด </t>
    </r>
  </si>
  <si>
    <r>
      <t xml:space="preserve"> เพิ่ม/</t>
    </r>
    <r>
      <rPr>
        <sz val="11"/>
        <color indexed="10"/>
        <rFont val="Tahoma"/>
        <family val="2"/>
      </rPr>
      <t>-ลด</t>
    </r>
  </si>
  <si>
    <t>จน.ผลผลิต</t>
  </si>
  <si>
    <t>ร้อยละ</t>
  </si>
  <si>
    <t>งานบำรุงศิลปวัฒนธรรม ต้นทุน/หน่วย</t>
  </si>
  <si>
    <t>ผลงานวิจัยสร้างองค์ความรู้</t>
  </si>
  <si>
    <t>ผลผลิต : การจัดการศึกษาด้านวิทยาศาสตร์ฯ</t>
  </si>
  <si>
    <t>สังคม</t>
  </si>
  <si>
    <t>วิทยาศาสตร์</t>
  </si>
  <si>
    <t>คณะวิศวกรรมศาสตร์ (ต่อ)</t>
  </si>
  <si>
    <t>คณะบริหารธุรกิจ (ต่อ)</t>
  </si>
  <si>
    <t>วิจัยถ่ายทอด</t>
  </si>
  <si>
    <t>มหาวิทยาลัยเทคโนโลยีราชมงคลพระนคร ปีงบประมาณ 2552  รอบ 12 เดือน</t>
  </si>
  <si>
    <t>วิเคราะห์เปรียบเทียบ</t>
  </si>
  <si>
    <t>จำนวน FTES</t>
  </si>
  <si>
    <t>ผลผลิต : การจัดการศึกษาด้านสังคม</t>
  </si>
  <si>
    <t>ผลผลิต : ผลงานทุนพัฒนาอาจารย์</t>
  </si>
  <si>
    <t>ต่อหน่วย เพิ่ม/ลด</t>
  </si>
  <si>
    <t>FTES เพิ่ม/ลด</t>
  </si>
  <si>
    <t>โครงการเพิ่ม/ลด</t>
  </si>
  <si>
    <t>ผู้รับบริการเพิ่ม/ลด</t>
  </si>
  <si>
    <t>ทุน เพิ่ม/ลด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</si>
</sst>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_ ;[Red]\-#,##0.00\ "/>
    <numFmt numFmtId="189" formatCode="0.00_ ;[Red]\-0.00\ "/>
    <numFmt numFmtId="190" formatCode="#,##0_ ;[Red]\-#,##0\ "/>
    <numFmt numFmtId="191" formatCode="#,##0.0000_ ;[Red]\-#,##0.0000\ "/>
    <numFmt numFmtId="192" formatCode="0.0000"/>
    <numFmt numFmtId="193" formatCode="_-* #,##0.0_-;\-* #,##0.0_-;_-* &quot;-&quot;??_-;_-@_-"/>
    <numFmt numFmtId="194" formatCode="\+#,##0.00_ ;[Red]\-#,##0.00\ "/>
    <numFmt numFmtId="195" formatCode="\+#,##0_ ;[Red]\-#,##0\ "/>
  </numFmts>
  <fonts count="36">
    <font>
      <sz val="11"/>
      <color indexed="8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10"/>
      <name val="Tahoma"/>
      <family val="2"/>
    </font>
    <font>
      <sz val="10"/>
      <color indexed="8"/>
      <name val="Tahoma"/>
      <family val="0"/>
    </font>
    <font>
      <sz val="10.5"/>
      <color indexed="8"/>
      <name val="Tahoma"/>
      <family val="0"/>
    </font>
    <font>
      <sz val="9"/>
      <color indexed="8"/>
      <name val="Tahoma"/>
      <family val="0"/>
    </font>
    <font>
      <b/>
      <sz val="11"/>
      <color indexed="8"/>
      <name val="Tahoma"/>
      <family val="2"/>
    </font>
    <font>
      <sz val="12"/>
      <color indexed="8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9"/>
      <name val="Tahoma"/>
      <family val="2"/>
    </font>
    <font>
      <b/>
      <sz val="14"/>
      <color indexed="8"/>
      <name val="Tahoma"/>
      <family val="0"/>
    </font>
    <font>
      <b/>
      <sz val="12"/>
      <color indexed="8"/>
      <name val="Tahoma"/>
      <family val="0"/>
    </font>
    <font>
      <b/>
      <sz val="10"/>
      <color indexed="8"/>
      <name val="Tahoma"/>
      <family val="0"/>
    </font>
    <font>
      <b/>
      <sz val="16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7" fillId="16" borderId="1" applyNumberFormat="0" applyAlignment="0" applyProtection="0"/>
    <xf numFmtId="0" fontId="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9" fillId="17" borderId="2" applyNumberFormat="0" applyAlignment="0" applyProtection="0"/>
    <xf numFmtId="0" fontId="28" fillId="0" borderId="3" applyNumberFormat="0" applyFill="0" applyAlignment="0" applyProtection="0"/>
    <xf numFmtId="0" fontId="22" fillId="4" borderId="0" applyNumberFormat="0" applyBorder="0" applyAlignment="0" applyProtection="0"/>
    <xf numFmtId="0" fontId="25" fillId="7" borderId="1" applyNumberFormat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4" applyNumberFormat="0" applyFill="0" applyAlignment="0" applyProtection="0"/>
    <xf numFmtId="0" fontId="23" fillId="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43" fontId="0" fillId="0" borderId="0" xfId="36" applyFont="1" applyAlignment="1">
      <alignment/>
    </xf>
    <xf numFmtId="0" fontId="0" fillId="0" borderId="0" xfId="0" applyAlignment="1">
      <alignment horizontal="center"/>
    </xf>
    <xf numFmtId="43" fontId="13" fillId="0" borderId="0" xfId="36" applyFont="1" applyAlignment="1">
      <alignment/>
    </xf>
    <xf numFmtId="0" fontId="0" fillId="0" borderId="10" xfId="0" applyBorder="1" applyAlignment="1">
      <alignment/>
    </xf>
    <xf numFmtId="43" fontId="0" fillId="0" borderId="10" xfId="36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43" fontId="0" fillId="0" borderId="11" xfId="36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43" fontId="0" fillId="0" borderId="12" xfId="36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43" fontId="0" fillId="0" borderId="13" xfId="36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0" fillId="0" borderId="0" xfId="36" applyFont="1" applyAlignment="1">
      <alignment horizontal="right"/>
    </xf>
    <xf numFmtId="43" fontId="0" fillId="0" borderId="14" xfId="36" applyFont="1" applyBorder="1" applyAlignment="1">
      <alignment horizontal="center"/>
    </xf>
    <xf numFmtId="43" fontId="0" fillId="0" borderId="0" xfId="36" applyFont="1" applyBorder="1" applyAlignment="1">
      <alignment/>
    </xf>
    <xf numFmtId="0" fontId="0" fillId="0" borderId="11" xfId="0" applyBorder="1" applyAlignment="1">
      <alignment/>
    </xf>
    <xf numFmtId="43" fontId="0" fillId="0" borderId="0" xfId="0" applyNumberFormat="1" applyAlignment="1">
      <alignment horizontal="center"/>
    </xf>
    <xf numFmtId="43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3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187" fontId="0" fillId="0" borderId="13" xfId="36" applyNumberFormat="1" applyFont="1" applyBorder="1" applyAlignment="1">
      <alignment/>
    </xf>
    <xf numFmtId="187" fontId="0" fillId="0" borderId="11" xfId="36" applyNumberFormat="1" applyFont="1" applyBorder="1" applyAlignment="1">
      <alignment/>
    </xf>
    <xf numFmtId="0" fontId="14" fillId="0" borderId="15" xfId="0" applyFont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6" xfId="0" applyBorder="1" applyAlignment="1">
      <alignment/>
    </xf>
    <xf numFmtId="43" fontId="0" fillId="0" borderId="16" xfId="36" applyFont="1" applyBorder="1" applyAlignment="1">
      <alignment/>
    </xf>
    <xf numFmtId="0" fontId="0" fillId="0" borderId="17" xfId="0" applyBorder="1" applyAlignment="1">
      <alignment horizontal="center"/>
    </xf>
    <xf numFmtId="187" fontId="0" fillId="0" borderId="18" xfId="36" applyNumberFormat="1" applyFont="1" applyBorder="1" applyAlignment="1">
      <alignment horizontal="center"/>
    </xf>
    <xf numFmtId="43" fontId="0" fillId="0" borderId="19" xfId="0" applyNumberFormat="1" applyBorder="1" applyAlignment="1">
      <alignment/>
    </xf>
    <xf numFmtId="43" fontId="0" fillId="0" borderId="20" xfId="0" applyNumberFormat="1" applyBorder="1" applyAlignment="1">
      <alignment/>
    </xf>
    <xf numFmtId="43" fontId="0" fillId="0" borderId="10" xfId="0" applyNumberFormat="1" applyBorder="1" applyAlignment="1">
      <alignment/>
    </xf>
    <xf numFmtId="187" fontId="0" fillId="0" borderId="10" xfId="36" applyNumberFormat="1" applyFont="1" applyBorder="1" applyAlignment="1">
      <alignment horizontal="center"/>
    </xf>
    <xf numFmtId="187" fontId="0" fillId="0" borderId="11" xfId="36" applyNumberFormat="1" applyFont="1" applyBorder="1" applyAlignment="1">
      <alignment horizontal="center"/>
    </xf>
    <xf numFmtId="187" fontId="0" fillId="0" borderId="11" xfId="36" applyNumberFormat="1" applyFont="1" applyBorder="1" applyAlignment="1">
      <alignment/>
    </xf>
    <xf numFmtId="187" fontId="0" fillId="0" borderId="12" xfId="36" applyNumberFormat="1" applyFont="1" applyBorder="1" applyAlignment="1">
      <alignment/>
    </xf>
    <xf numFmtId="4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187" fontId="0" fillId="0" borderId="10" xfId="36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15" fillId="0" borderId="11" xfId="0" applyNumberFormat="1" applyFont="1" applyBorder="1" applyAlignment="1">
      <alignment/>
    </xf>
    <xf numFmtId="43" fontId="0" fillId="0" borderId="20" xfId="0" applyNumberFormat="1" applyFont="1" applyBorder="1" applyAlignment="1">
      <alignment/>
    </xf>
    <xf numFmtId="43" fontId="0" fillId="0" borderId="10" xfId="36" applyFont="1" applyBorder="1" applyAlignment="1">
      <alignment/>
    </xf>
    <xf numFmtId="43" fontId="0" fillId="0" borderId="11" xfId="36" applyFont="1" applyBorder="1" applyAlignment="1">
      <alignment/>
    </xf>
    <xf numFmtId="43" fontId="0" fillId="0" borderId="12" xfId="36" applyFont="1" applyBorder="1" applyAlignment="1">
      <alignment/>
    </xf>
    <xf numFmtId="187" fontId="0" fillId="0" borderId="10" xfId="36" applyNumberFormat="1" applyFont="1" applyBorder="1" applyAlignment="1">
      <alignment/>
    </xf>
    <xf numFmtId="187" fontId="0" fillId="0" borderId="11" xfId="36" applyNumberFormat="1" applyFont="1" applyFill="1" applyBorder="1" applyAlignment="1">
      <alignment/>
    </xf>
    <xf numFmtId="43" fontId="0" fillId="0" borderId="11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43" fontId="0" fillId="0" borderId="20" xfId="36" applyFont="1" applyBorder="1" applyAlignment="1">
      <alignment/>
    </xf>
    <xf numFmtId="43" fontId="0" fillId="0" borderId="0" xfId="36" applyFont="1" applyBorder="1" applyAlignment="1">
      <alignment/>
    </xf>
    <xf numFmtId="0" fontId="0" fillId="0" borderId="0" xfId="0" applyBorder="1" applyAlignment="1">
      <alignment horizontal="center"/>
    </xf>
    <xf numFmtId="43" fontId="0" fillId="0" borderId="14" xfId="36" applyFont="1" applyBorder="1" applyAlignment="1">
      <alignment/>
    </xf>
    <xf numFmtId="43" fontId="0" fillId="0" borderId="23" xfId="0" applyNumberFormat="1" applyBorder="1" applyAlignment="1">
      <alignment horizontal="center"/>
    </xf>
    <xf numFmtId="43" fontId="6" fillId="0" borderId="20" xfId="0" applyNumberFormat="1" applyFont="1" applyBorder="1" applyAlignment="1">
      <alignment/>
    </xf>
    <xf numFmtId="43" fontId="0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43" fontId="3" fillId="0" borderId="0" xfId="36" applyFont="1" applyAlignment="1">
      <alignment/>
    </xf>
    <xf numFmtId="43" fontId="0" fillId="0" borderId="0" xfId="36" applyFont="1" applyAlignment="1">
      <alignment horizontal="center"/>
    </xf>
    <xf numFmtId="43" fontId="0" fillId="0" borderId="10" xfId="36" applyFont="1" applyBorder="1" applyAlignment="1">
      <alignment horizontal="center"/>
    </xf>
    <xf numFmtId="43" fontId="0" fillId="0" borderId="11" xfId="36" applyFont="1" applyBorder="1" applyAlignment="1">
      <alignment horizontal="center"/>
    </xf>
    <xf numFmtId="43" fontId="0" fillId="0" borderId="12" xfId="36" applyFont="1" applyBorder="1" applyAlignment="1">
      <alignment horizontal="center"/>
    </xf>
    <xf numFmtId="43" fontId="0" fillId="0" borderId="13" xfId="36" applyFont="1" applyBorder="1" applyAlignment="1">
      <alignment horizontal="center"/>
    </xf>
    <xf numFmtId="0" fontId="0" fillId="0" borderId="24" xfId="0" applyBorder="1" applyAlignment="1">
      <alignment/>
    </xf>
    <xf numFmtId="43" fontId="0" fillId="0" borderId="24" xfId="36" applyFont="1" applyBorder="1" applyAlignment="1">
      <alignment/>
    </xf>
    <xf numFmtId="43" fontId="0" fillId="0" borderId="24" xfId="36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3" fillId="0" borderId="24" xfId="0" applyFont="1" applyBorder="1" applyAlignment="1">
      <alignment/>
    </xf>
    <xf numFmtId="0" fontId="0" fillId="0" borderId="0" xfId="0" applyAlignment="1">
      <alignment horizontal="right"/>
    </xf>
    <xf numFmtId="43" fontId="5" fillId="0" borderId="10" xfId="36" applyFont="1" applyBorder="1" applyAlignment="1">
      <alignment horizontal="center"/>
    </xf>
    <xf numFmtId="43" fontId="0" fillId="0" borderId="15" xfId="36" applyFont="1" applyBorder="1" applyAlignment="1">
      <alignment horizontal="center"/>
    </xf>
    <xf numFmtId="43" fontId="0" fillId="0" borderId="15" xfId="36" applyFont="1" applyFill="1" applyBorder="1" applyAlignment="1">
      <alignment horizontal="center"/>
    </xf>
    <xf numFmtId="43" fontId="0" fillId="0" borderId="11" xfId="36" applyFont="1" applyFill="1" applyBorder="1" applyAlignment="1">
      <alignment horizontal="center"/>
    </xf>
    <xf numFmtId="43" fontId="0" fillId="0" borderId="11" xfId="36" applyFont="1" applyBorder="1" applyAlignment="1">
      <alignment vertical="center"/>
    </xf>
    <xf numFmtId="0" fontId="13" fillId="0" borderId="11" xfId="0" applyFont="1" applyBorder="1" applyAlignment="1">
      <alignment/>
    </xf>
    <xf numFmtId="43" fontId="13" fillId="0" borderId="11" xfId="36" applyFont="1" applyBorder="1" applyAlignment="1">
      <alignment/>
    </xf>
    <xf numFmtId="0" fontId="13" fillId="0" borderId="17" xfId="0" applyFont="1" applyBorder="1" applyAlignment="1">
      <alignment/>
    </xf>
    <xf numFmtId="43" fontId="13" fillId="0" borderId="17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3" fillId="0" borderId="25" xfId="0" applyFont="1" applyBorder="1" applyAlignment="1">
      <alignment vertical="center"/>
    </xf>
    <xf numFmtId="43" fontId="13" fillId="0" borderId="25" xfId="36" applyFont="1" applyBorder="1" applyAlignment="1">
      <alignment horizontal="center"/>
    </xf>
    <xf numFmtId="43" fontId="0" fillId="0" borderId="10" xfId="36" applyFont="1" applyFill="1" applyBorder="1" applyAlignment="1">
      <alignment horizontal="center"/>
    </xf>
    <xf numFmtId="43" fontId="0" fillId="0" borderId="10" xfId="36" applyFont="1" applyBorder="1" applyAlignment="1">
      <alignment vertical="center"/>
    </xf>
    <xf numFmtId="43" fontId="15" fillId="0" borderId="15" xfId="36" applyFont="1" applyBorder="1" applyAlignment="1">
      <alignment horizontal="center"/>
    </xf>
    <xf numFmtId="43" fontId="16" fillId="0" borderId="12" xfId="36" applyFont="1" applyFill="1" applyBorder="1" applyAlignment="1">
      <alignment horizontal="center"/>
    </xf>
    <xf numFmtId="43" fontId="3" fillId="0" borderId="0" xfId="0" applyNumberFormat="1" applyFon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3" fontId="0" fillId="0" borderId="17" xfId="36" applyFont="1" applyBorder="1" applyAlignment="1">
      <alignment/>
    </xf>
    <xf numFmtId="0" fontId="0" fillId="0" borderId="17" xfId="0" applyBorder="1" applyAlignment="1">
      <alignment/>
    </xf>
    <xf numFmtId="43" fontId="0" fillId="0" borderId="0" xfId="36" applyFont="1" applyAlignment="1">
      <alignment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43" fontId="0" fillId="0" borderId="0" xfId="36" applyFont="1" applyAlignment="1">
      <alignment horizontal="left"/>
    </xf>
    <xf numFmtId="43" fontId="7" fillId="0" borderId="0" xfId="36" applyFont="1" applyAlignment="1">
      <alignment/>
    </xf>
    <xf numFmtId="43" fontId="1" fillId="0" borderId="0" xfId="36" applyFont="1" applyAlignment="1">
      <alignment horizontal="center"/>
    </xf>
    <xf numFmtId="0" fontId="8" fillId="0" borderId="14" xfId="0" applyFont="1" applyBorder="1" applyAlignment="1">
      <alignment horizontal="center"/>
    </xf>
    <xf numFmtId="43" fontId="5" fillId="0" borderId="14" xfId="36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36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17" fillId="0" borderId="16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43" fontId="17" fillId="0" borderId="17" xfId="36" applyFont="1" applyBorder="1" applyAlignment="1">
      <alignment/>
    </xf>
    <xf numFmtId="43" fontId="17" fillId="0" borderId="17" xfId="36" applyFont="1" applyBorder="1" applyAlignment="1">
      <alignment horizontal="right"/>
    </xf>
    <xf numFmtId="0" fontId="17" fillId="0" borderId="17" xfId="0" applyFont="1" applyBorder="1" applyAlignment="1">
      <alignment/>
    </xf>
    <xf numFmtId="1" fontId="17" fillId="0" borderId="11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43" fontId="0" fillId="0" borderId="12" xfId="0" applyNumberFormat="1" applyFont="1" applyBorder="1" applyAlignment="1">
      <alignment/>
    </xf>
    <xf numFmtId="187" fontId="0" fillId="0" borderId="12" xfId="36" applyNumberFormat="1" applyFont="1" applyFill="1" applyBorder="1" applyAlignment="1">
      <alignment/>
    </xf>
    <xf numFmtId="187" fontId="0" fillId="0" borderId="12" xfId="36" applyNumberFormat="1" applyFont="1" applyBorder="1" applyAlignment="1">
      <alignment/>
    </xf>
    <xf numFmtId="43" fontId="0" fillId="0" borderId="22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1" xfId="0" applyBorder="1" applyAlignment="1">
      <alignment horizontal="right"/>
    </xf>
    <xf numFmtId="187" fontId="0" fillId="0" borderId="11" xfId="36" applyNumberFormat="1" applyFont="1" applyBorder="1" applyAlignment="1">
      <alignment horizontal="right"/>
    </xf>
    <xf numFmtId="187" fontId="0" fillId="0" borderId="16" xfId="36" applyNumberFormat="1" applyFont="1" applyBorder="1" applyAlignment="1">
      <alignment horizontal="right"/>
    </xf>
    <xf numFmtId="43" fontId="0" fillId="0" borderId="17" xfId="36" applyNumberFormat="1" applyFont="1" applyBorder="1" applyAlignment="1">
      <alignment horizontal="right"/>
    </xf>
    <xf numFmtId="43" fontId="17" fillId="0" borderId="11" xfId="36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6" xfId="0" applyFont="1" applyBorder="1" applyAlignment="1">
      <alignment horizontal="center"/>
    </xf>
    <xf numFmtId="43" fontId="0" fillId="0" borderId="19" xfId="36" applyFont="1" applyBorder="1" applyAlignment="1">
      <alignment/>
    </xf>
    <xf numFmtId="43" fontId="0" fillId="0" borderId="20" xfId="36" applyFont="1" applyBorder="1" applyAlignment="1">
      <alignment/>
    </xf>
    <xf numFmtId="43" fontId="0" fillId="0" borderId="27" xfId="36" applyFont="1" applyBorder="1" applyAlignmen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14" xfId="0" applyNumberForma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189" fontId="0" fillId="0" borderId="0" xfId="0" applyNumberFormat="1" applyAlignment="1">
      <alignment/>
    </xf>
    <xf numFmtId="43" fontId="0" fillId="0" borderId="17" xfId="36" applyFont="1" applyBorder="1" applyAlignment="1">
      <alignment/>
    </xf>
    <xf numFmtId="43" fontId="15" fillId="0" borderId="10" xfId="0" applyNumberFormat="1" applyFont="1" applyBorder="1" applyAlignment="1">
      <alignment/>
    </xf>
    <xf numFmtId="43" fontId="15" fillId="0" borderId="11" xfId="36" applyFont="1" applyBorder="1" applyAlignment="1">
      <alignment/>
    </xf>
    <xf numFmtId="43" fontId="15" fillId="0" borderId="12" xfId="36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36" applyNumberFormat="1" applyFont="1" applyBorder="1" applyAlignment="1">
      <alignment/>
    </xf>
    <xf numFmtId="187" fontId="17" fillId="0" borderId="11" xfId="36" applyNumberFormat="1" applyFont="1" applyBorder="1" applyAlignment="1">
      <alignment horizontal="right"/>
    </xf>
    <xf numFmtId="187" fontId="0" fillId="0" borderId="16" xfId="36" applyNumberFormat="1" applyFont="1" applyBorder="1" applyAlignment="1">
      <alignment/>
    </xf>
    <xf numFmtId="0" fontId="17" fillId="0" borderId="28" xfId="0" applyFont="1" applyBorder="1" applyAlignment="1">
      <alignment horizontal="center"/>
    </xf>
    <xf numFmtId="188" fontId="0" fillId="0" borderId="11" xfId="0" applyNumberFormat="1" applyBorder="1" applyAlignment="1">
      <alignment/>
    </xf>
    <xf numFmtId="188" fontId="0" fillId="0" borderId="11" xfId="36" applyNumberFormat="1" applyFont="1" applyBorder="1" applyAlignment="1">
      <alignment/>
    </xf>
    <xf numFmtId="190" fontId="0" fillId="0" borderId="11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0" fillId="0" borderId="13" xfId="36" applyNumberFormat="1" applyFont="1" applyBorder="1" applyAlignment="1">
      <alignment/>
    </xf>
    <xf numFmtId="188" fontId="0" fillId="0" borderId="16" xfId="0" applyNumberFormat="1" applyBorder="1" applyAlignment="1">
      <alignment/>
    </xf>
    <xf numFmtId="188" fontId="0" fillId="0" borderId="16" xfId="36" applyNumberFormat="1" applyFont="1" applyBorder="1" applyAlignment="1">
      <alignment/>
    </xf>
    <xf numFmtId="190" fontId="0" fillId="0" borderId="16" xfId="0" applyNumberFormat="1" applyBorder="1" applyAlignment="1">
      <alignment/>
    </xf>
    <xf numFmtId="191" fontId="0" fillId="0" borderId="16" xfId="0" applyNumberFormat="1" applyBorder="1" applyAlignment="1">
      <alignment/>
    </xf>
    <xf numFmtId="188" fontId="0" fillId="0" borderId="17" xfId="0" applyNumberFormat="1" applyBorder="1" applyAlignment="1">
      <alignment/>
    </xf>
    <xf numFmtId="188" fontId="0" fillId="0" borderId="17" xfId="36" applyNumberFormat="1" applyFont="1" applyBorder="1" applyAlignment="1">
      <alignment/>
    </xf>
    <xf numFmtId="190" fontId="0" fillId="0" borderId="17" xfId="0" applyNumberFormat="1" applyBorder="1" applyAlignment="1">
      <alignment/>
    </xf>
    <xf numFmtId="191" fontId="0" fillId="0" borderId="17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24" xfId="0" applyFill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3" fontId="0" fillId="0" borderId="0" xfId="0" applyNumberFormat="1" applyBorder="1" applyAlignment="1">
      <alignment/>
    </xf>
    <xf numFmtId="0" fontId="0" fillId="0" borderId="0" xfId="0" applyAlignment="1">
      <alignment/>
    </xf>
    <xf numFmtId="43" fontId="0" fillId="0" borderId="10" xfId="36" applyFont="1" applyBorder="1" applyAlignment="1">
      <alignment horizontal="left"/>
    </xf>
    <xf numFmtId="43" fontId="0" fillId="0" borderId="11" xfId="36" applyFont="1" applyBorder="1" applyAlignment="1">
      <alignment horizontal="left"/>
    </xf>
    <xf numFmtId="43" fontId="0" fillId="0" borderId="12" xfId="36" applyFont="1" applyBorder="1" applyAlignment="1">
      <alignment horizontal="left"/>
    </xf>
    <xf numFmtId="43" fontId="0" fillId="0" borderId="13" xfId="36" applyFont="1" applyBorder="1" applyAlignment="1">
      <alignment horizontal="left"/>
    </xf>
    <xf numFmtId="43" fontId="0" fillId="0" borderId="21" xfId="0" applyNumberFormat="1" applyBorder="1" applyAlignment="1">
      <alignment horizontal="center"/>
    </xf>
    <xf numFmtId="190" fontId="0" fillId="0" borderId="0" xfId="0" applyNumberFormat="1" applyAlignment="1">
      <alignment/>
    </xf>
    <xf numFmtId="43" fontId="0" fillId="0" borderId="22" xfId="0" applyNumberFormat="1" applyBorder="1" applyAlignment="1">
      <alignment/>
    </xf>
    <xf numFmtId="0" fontId="0" fillId="0" borderId="20" xfId="0" applyBorder="1" applyAlignment="1">
      <alignment/>
    </xf>
    <xf numFmtId="0" fontId="13" fillId="0" borderId="14" xfId="0" applyFont="1" applyBorder="1" applyAlignment="1">
      <alignment horizontal="center"/>
    </xf>
    <xf numFmtId="43" fontId="10" fillId="0" borderId="0" xfId="36" applyFont="1" applyAlignment="1">
      <alignment/>
    </xf>
    <xf numFmtId="43" fontId="5" fillId="0" borderId="0" xfId="36" applyFont="1" applyBorder="1" applyAlignment="1">
      <alignment/>
    </xf>
    <xf numFmtId="187" fontId="0" fillId="0" borderId="12" xfId="36" applyNumberFormat="1" applyFont="1" applyBorder="1" applyAlignment="1">
      <alignment horizontal="center"/>
    </xf>
    <xf numFmtId="193" fontId="0" fillId="0" borderId="13" xfId="36" applyNumberFormat="1" applyFont="1" applyBorder="1" applyAlignment="1">
      <alignment horizontal="center"/>
    </xf>
    <xf numFmtId="187" fontId="0" fillId="0" borderId="13" xfId="36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0" fillId="0" borderId="10" xfId="0" applyFont="1" applyBorder="1" applyAlignment="1">
      <alignment/>
    </xf>
    <xf numFmtId="187" fontId="0" fillId="0" borderId="23" xfId="36" applyNumberFormat="1" applyFont="1" applyBorder="1" applyAlignment="1">
      <alignment horizontal="center"/>
    </xf>
    <xf numFmtId="43" fontId="0" fillId="0" borderId="21" xfId="36" applyFont="1" applyBorder="1" applyAlignment="1">
      <alignment/>
    </xf>
    <xf numFmtId="43" fontId="0" fillId="0" borderId="22" xfId="36" applyFont="1" applyBorder="1" applyAlignment="1">
      <alignment/>
    </xf>
    <xf numFmtId="188" fontId="0" fillId="0" borderId="14" xfId="0" applyNumberForma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 horizontal="center"/>
    </xf>
    <xf numFmtId="43" fontId="0" fillId="0" borderId="12" xfId="36" applyFont="1" applyBorder="1" applyAlignment="1">
      <alignment/>
    </xf>
    <xf numFmtId="43" fontId="0" fillId="0" borderId="12" xfId="36" applyNumberFormat="1" applyFont="1" applyBorder="1" applyAlignment="1">
      <alignment/>
    </xf>
    <xf numFmtId="187" fontId="0" fillId="0" borderId="29" xfId="36" applyNumberFormat="1" applyFont="1" applyBorder="1" applyAlignment="1">
      <alignment horizontal="center"/>
    </xf>
    <xf numFmtId="43" fontId="0" fillId="0" borderId="21" xfId="0" applyNumberFormat="1" applyFont="1" applyBorder="1" applyAlignment="1">
      <alignment/>
    </xf>
    <xf numFmtId="43" fontId="15" fillId="0" borderId="20" xfId="0" applyNumberFormat="1" applyFont="1" applyBorder="1" applyAlignment="1">
      <alignment/>
    </xf>
    <xf numFmtId="188" fontId="0" fillId="0" borderId="26" xfId="0" applyNumberFormat="1" applyBorder="1" applyAlignment="1">
      <alignment/>
    </xf>
    <xf numFmtId="0" fontId="0" fillId="0" borderId="30" xfId="0" applyBorder="1" applyAlignment="1">
      <alignment horizontal="center"/>
    </xf>
    <xf numFmtId="43" fontId="0" fillId="0" borderId="31" xfId="36" applyFont="1" applyBorder="1" applyAlignment="1">
      <alignment/>
    </xf>
    <xf numFmtId="43" fontId="0" fillId="0" borderId="23" xfId="0" applyNumberFormat="1" applyBorder="1" applyAlignment="1">
      <alignment/>
    </xf>
    <xf numFmtId="43" fontId="0" fillId="0" borderId="32" xfId="36" applyFont="1" applyBorder="1" applyAlignment="1">
      <alignment/>
    </xf>
    <xf numFmtId="43" fontId="0" fillId="0" borderId="33" xfId="36" applyFont="1" applyBorder="1" applyAlignment="1">
      <alignment/>
    </xf>
    <xf numFmtId="43" fontId="0" fillId="0" borderId="34" xfId="36" applyFont="1" applyBorder="1" applyAlignment="1">
      <alignment/>
    </xf>
    <xf numFmtId="43" fontId="0" fillId="0" borderId="35" xfId="36" applyNumberFormat="1" applyFont="1" applyBorder="1" applyAlignment="1">
      <alignment/>
    </xf>
    <xf numFmtId="43" fontId="0" fillId="0" borderId="21" xfId="36" applyNumberFormat="1" applyFont="1" applyBorder="1" applyAlignment="1">
      <alignment/>
    </xf>
    <xf numFmtId="43" fontId="0" fillId="0" borderId="33" xfId="36" applyNumberFormat="1" applyFont="1" applyBorder="1" applyAlignment="1">
      <alignment/>
    </xf>
    <xf numFmtId="43" fontId="0" fillId="0" borderId="20" xfId="36" applyNumberFormat="1" applyFont="1" applyBorder="1" applyAlignment="1">
      <alignment/>
    </xf>
    <xf numFmtId="43" fontId="0" fillId="0" borderId="34" xfId="36" applyNumberFormat="1" applyFont="1" applyBorder="1" applyAlignment="1">
      <alignment/>
    </xf>
    <xf numFmtId="43" fontId="0" fillId="0" borderId="22" xfId="36" applyNumberFormat="1" applyFont="1" applyBorder="1" applyAlignment="1">
      <alignment/>
    </xf>
    <xf numFmtId="43" fontId="0" fillId="0" borderId="33" xfId="36" applyFont="1" applyBorder="1" applyAlignment="1">
      <alignment/>
    </xf>
    <xf numFmtId="43" fontId="0" fillId="0" borderId="35" xfId="36" applyFont="1" applyBorder="1" applyAlignment="1">
      <alignment/>
    </xf>
    <xf numFmtId="0" fontId="0" fillId="0" borderId="36" xfId="0" applyBorder="1" applyAlignment="1">
      <alignment horizontal="center"/>
    </xf>
    <xf numFmtId="187" fontId="0" fillId="0" borderId="37" xfId="36" applyNumberFormat="1" applyFont="1" applyBorder="1" applyAlignment="1">
      <alignment horizontal="center"/>
    </xf>
    <xf numFmtId="43" fontId="0" fillId="0" borderId="34" xfId="36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94" fontId="0" fillId="0" borderId="38" xfId="0" applyNumberFormat="1" applyBorder="1" applyAlignment="1">
      <alignment/>
    </xf>
    <xf numFmtId="194" fontId="0" fillId="0" borderId="39" xfId="0" applyNumberFormat="1" applyBorder="1" applyAlignment="1">
      <alignment/>
    </xf>
    <xf numFmtId="194" fontId="0" fillId="0" borderId="40" xfId="0" applyNumberFormat="1" applyBorder="1" applyAlignment="1">
      <alignment/>
    </xf>
    <xf numFmtId="194" fontId="0" fillId="0" borderId="12" xfId="0" applyNumberFormat="1" applyBorder="1" applyAlignment="1">
      <alignment/>
    </xf>
    <xf numFmtId="195" fontId="0" fillId="0" borderId="39" xfId="0" applyNumberFormat="1" applyBorder="1" applyAlignment="1">
      <alignment/>
    </xf>
    <xf numFmtId="195" fontId="0" fillId="0" borderId="40" xfId="0" applyNumberFormat="1" applyBorder="1" applyAlignment="1">
      <alignment/>
    </xf>
    <xf numFmtId="194" fontId="0" fillId="0" borderId="34" xfId="0" applyNumberFormat="1" applyBorder="1" applyAlignment="1">
      <alignment/>
    </xf>
    <xf numFmtId="43" fontId="15" fillId="0" borderId="10" xfId="0" applyNumberFormat="1" applyFont="1" applyBorder="1" applyAlignment="1">
      <alignment/>
    </xf>
    <xf numFmtId="43" fontId="0" fillId="0" borderId="19" xfId="36" applyFont="1" applyBorder="1" applyAlignment="1">
      <alignment/>
    </xf>
    <xf numFmtId="43" fontId="0" fillId="0" borderId="10" xfId="36" applyFont="1" applyBorder="1" applyAlignment="1">
      <alignment/>
    </xf>
    <xf numFmtId="188" fontId="0" fillId="0" borderId="13" xfId="36" applyNumberFormat="1" applyFont="1" applyBorder="1" applyAlignment="1">
      <alignment/>
    </xf>
    <xf numFmtId="43" fontId="15" fillId="0" borderId="11" xfId="36" applyFont="1" applyBorder="1" applyAlignment="1">
      <alignment/>
    </xf>
    <xf numFmtId="43" fontId="0" fillId="0" borderId="20" xfId="36" applyFont="1" applyBorder="1" applyAlignment="1">
      <alignment/>
    </xf>
    <xf numFmtId="43" fontId="0" fillId="0" borderId="11" xfId="36" applyFont="1" applyBorder="1" applyAlignment="1">
      <alignment/>
    </xf>
    <xf numFmtId="188" fontId="0" fillId="0" borderId="11" xfId="36" applyNumberFormat="1" applyFont="1" applyBorder="1" applyAlignment="1">
      <alignment/>
    </xf>
    <xf numFmtId="187" fontId="0" fillId="0" borderId="11" xfId="36" applyNumberFormat="1" applyFont="1" applyBorder="1" applyAlignment="1">
      <alignment horizontal="right"/>
    </xf>
    <xf numFmtId="187" fontId="0" fillId="0" borderId="11" xfId="36" applyNumberFormat="1" applyFont="1" applyBorder="1" applyAlignment="1">
      <alignment/>
    </xf>
    <xf numFmtId="43" fontId="15" fillId="0" borderId="12" xfId="36" applyFont="1" applyBorder="1" applyAlignment="1">
      <alignment/>
    </xf>
    <xf numFmtId="187" fontId="0" fillId="0" borderId="16" xfId="36" applyNumberFormat="1" applyFont="1" applyBorder="1" applyAlignment="1">
      <alignment horizontal="right"/>
    </xf>
    <xf numFmtId="43" fontId="0" fillId="0" borderId="27" xfId="36" applyFont="1" applyBorder="1" applyAlignment="1">
      <alignment/>
    </xf>
    <xf numFmtId="43" fontId="0" fillId="0" borderId="16" xfId="36" applyFont="1" applyBorder="1" applyAlignment="1">
      <alignment/>
    </xf>
    <xf numFmtId="187" fontId="0" fillId="0" borderId="16" xfId="36" applyNumberFormat="1" applyFont="1" applyBorder="1" applyAlignment="1">
      <alignment/>
    </xf>
    <xf numFmtId="188" fontId="0" fillId="0" borderId="16" xfId="36" applyNumberFormat="1" applyFont="1" applyBorder="1" applyAlignment="1">
      <alignment/>
    </xf>
    <xf numFmtId="43" fontId="0" fillId="0" borderId="17" xfId="36" applyFont="1" applyBorder="1" applyAlignment="1">
      <alignment/>
    </xf>
    <xf numFmtId="43" fontId="0" fillId="0" borderId="17" xfId="36" applyNumberFormat="1" applyFont="1" applyBorder="1" applyAlignment="1">
      <alignment horizontal="right"/>
    </xf>
    <xf numFmtId="43" fontId="0" fillId="0" borderId="17" xfId="36" applyFont="1" applyBorder="1" applyAlignment="1">
      <alignment/>
    </xf>
    <xf numFmtId="188" fontId="0" fillId="0" borderId="17" xfId="36" applyNumberFormat="1" applyFont="1" applyBorder="1" applyAlignment="1">
      <alignment/>
    </xf>
    <xf numFmtId="43" fontId="0" fillId="0" borderId="0" xfId="36" applyFont="1" applyBorder="1" applyAlignment="1">
      <alignment/>
    </xf>
    <xf numFmtId="188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192" fontId="0" fillId="0" borderId="0" xfId="0" applyNumberFormat="1" applyBorder="1" applyAlignment="1">
      <alignment/>
    </xf>
    <xf numFmtId="43" fontId="0" fillId="0" borderId="0" xfId="36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เปรียบเทียบต้นทุนต่อหน่วย</a:t>
            </a: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ผลผลิต</a:t>
            </a: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งานบำรุงศิลปวัฒนธรรม  ปี 2551-2552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7625"/>
          <c:w val="0.9232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เปรียบเทียบ!$B$193</c:f>
              <c:strCache>
                <c:ptCount val="1"/>
                <c:pt idx="0">
                  <c:v>ปี 2551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เปรียบเทียบ!$A$194:$A$203</c:f>
              <c:strCache/>
            </c:strRef>
          </c:cat>
          <c:val>
            <c:numRef>
              <c:f>เปรียบเทียบ!$B$194:$B$203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เปรียบเทียบ!$C$193</c:f>
              <c:strCache>
                <c:ptCount val="1"/>
                <c:pt idx="0">
                  <c:v>ปี 2552</c:v>
                </c:pt>
              </c:strCache>
            </c:strRef>
          </c:tx>
          <c:spPr>
            <a:solidFill>
              <a:srgbClr val="FF66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เปรียบเทียบ!$A$194:$A$203</c:f>
              <c:strCache/>
            </c:strRef>
          </c:cat>
          <c:val>
            <c:numRef>
              <c:f>เปรียบเทียบ!$C$194:$C$203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0857522"/>
        <c:axId val="53499971"/>
      </c:barChart>
      <c:catAx>
        <c:axId val="208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53499971"/>
        <c:crosses val="autoZero"/>
        <c:auto val="1"/>
        <c:lblOffset val="100"/>
        <c:tickLblSkip val="1"/>
        <c:noMultiLvlLbl val="0"/>
      </c:catAx>
      <c:valAx>
        <c:axId val="534999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-* #,##0_-;\-* #,##0_-;_-* &quot;-&quot;_-;_-@_-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575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2"/>
          <c:y val="0.68125"/>
          <c:w val="0.05375"/>
          <c:h val="0.08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เปรียบเทียบผลผลิตต่อหน่วยผลงานวิจัยสร้างองค์ความรู้ ปี 2551 - 2552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825"/>
          <c:w val="0.8732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ปี 2551</c:v>
          </c:tx>
          <c:spPr>
            <a:solidFill>
              <a:srgbClr val="0033C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เปรียบเทียบ!$A$283:$A$291</c:f>
              <c:strCache/>
            </c:strRef>
          </c:cat>
          <c:val>
            <c:numRef>
              <c:f>เปรียบเทียบ!$B$283:$B$291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ปี 2552</c:v>
          </c:tx>
          <c:spPr>
            <a:solidFill>
              <a:srgbClr val="00FFF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เปรียบเทียบ!$A$283:$A$291</c:f>
              <c:strCache/>
            </c:strRef>
          </c:cat>
          <c:val>
            <c:numRef>
              <c:f>เปรียบเทียบ!$C$283:$C$291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11737692"/>
        <c:axId val="38530365"/>
      </c:barChart>
      <c:catAx>
        <c:axId val="117376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8530365"/>
        <c:crosses val="autoZero"/>
        <c:auto val="1"/>
        <c:lblOffset val="100"/>
        <c:tickLblSkip val="1"/>
        <c:noMultiLvlLbl val="0"/>
      </c:catAx>
      <c:valAx>
        <c:axId val="385303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จำนวนเงิน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-* #,##0_-;\-* #,##0_-;_-* &quot;-&quot;_-;_-@_-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376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3"/>
          <c:y val="0.65925"/>
          <c:w val="0.071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เปรียบเทียบผลผลิตต่อหน่วยด้านวิทยาศาสตร์ ปี </a:t>
            </a:r>
            <a:r>
              <a:rPr lang="en-US" cap="none" sz="11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2551 - 2552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815"/>
          <c:w val="0.8875"/>
          <c:h val="0.899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ปี 2551</c:v>
          </c:tx>
          <c:spPr>
            <a:solidFill>
              <a:srgbClr val="339933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เปรียบเทียบ!$A$98:$A$105</c:f>
              <c:strCache/>
            </c:strRef>
          </c:cat>
          <c:val>
            <c:numRef>
              <c:f>เปรียบเทียบ!$B$98:$B$105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ปี 2552</c:v>
          </c:tx>
          <c:spPr>
            <a:solidFill>
              <a:srgbClr val="CCFF99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เปรียบเทียบ!$A$98:$A$105</c:f>
              <c:strCache/>
            </c:strRef>
          </c:cat>
          <c:val>
            <c:numRef>
              <c:f>เปรียบเทียบ!$C$98:$C$105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1228966"/>
        <c:axId val="33951831"/>
      </c:barChart>
      <c:catAx>
        <c:axId val="112289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3951831"/>
        <c:crosses val="autoZero"/>
        <c:auto val="1"/>
        <c:lblOffset val="100"/>
        <c:tickLblSkip val="1"/>
        <c:noMultiLvlLbl val="0"/>
      </c:catAx>
      <c:valAx>
        <c:axId val="339518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28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65"/>
          <c:y val="0.71275"/>
          <c:w val="0.0775"/>
          <c:h val="0.0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เปรียบเทียบผลผลิตต่อหน่วยด้านสังคม ปี 2551 - 2552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575"/>
          <c:w val="0.87025"/>
          <c:h val="0.88125"/>
        </c:manualLayout>
      </c:layout>
      <c:barChart>
        <c:barDir val="col"/>
        <c:grouping val="clustered"/>
        <c:varyColors val="0"/>
        <c:ser>
          <c:idx val="0"/>
          <c:order val="0"/>
          <c:tx>
            <c:v>ปี 2551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เปรียบเทียบ!$A$143:$A$144</c:f>
              <c:strCache/>
            </c:strRef>
          </c:cat>
          <c:val>
            <c:numRef>
              <c:f>เปรียบเทียบ!$B$143:$B$144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v>ปี 2552</c:v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เปรียบเทียบ!$A$143:$A$144</c:f>
              <c:strCache/>
            </c:strRef>
          </c:cat>
          <c:val>
            <c:numRef>
              <c:f>เปรียบเทียบ!$C$143:$C$144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axId val="37131024"/>
        <c:axId val="65743761"/>
      </c:barChart>
      <c:catAx>
        <c:axId val="371310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65743761"/>
        <c:crosses val="autoZero"/>
        <c:auto val="1"/>
        <c:lblOffset val="100"/>
        <c:tickLblSkip val="1"/>
        <c:noMultiLvlLbl val="0"/>
      </c:catAx>
      <c:valAx>
        <c:axId val="657437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71310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2"/>
          <c:y val="0.501"/>
          <c:w val="0.091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ร้อยละของต้นทุนต่อหน่วยงานบริการวิชาการที่เพิ่มขึ้น/ลดลงปี งปม. 2551 - 2552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06075"/>
          <c:w val="0.90725"/>
          <c:h val="0.934"/>
        </c:manualLayout>
      </c:layout>
      <c:barChart>
        <c:barDir val="col"/>
        <c:grouping val="clustered"/>
        <c:varyColors val="0"/>
        <c:ser>
          <c:idx val="0"/>
          <c:order val="0"/>
          <c:tx>
            <c:v>ร้อยละของต้นทุนต่อหน่วย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เปรียบเทียบ!$E$177:$E$186</c:f>
              <c:strCache/>
            </c:strRef>
          </c:cat>
          <c:val>
            <c:numRef>
              <c:f>เปรียบเทียบ!$F$177:$F$186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v>ร้อยละของผู้รับบริการ</c:v>
          </c:tx>
          <c:spPr>
            <a:solidFill>
              <a:srgbClr val="E6B9B8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เปรียบเทียบ!$E$177:$E$186</c:f>
              <c:strCache/>
            </c:strRef>
          </c:cat>
          <c:val>
            <c:numRef>
              <c:f>เปรียบเทียบ!$G$177:$G$186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54822938"/>
        <c:axId val="23644395"/>
      </c:barChart>
      <c:catAx>
        <c:axId val="54822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23644395"/>
        <c:crosses val="autoZero"/>
        <c:auto val="1"/>
        <c:lblOffset val="100"/>
        <c:tickLblSkip val="1"/>
        <c:noMultiLvlLbl val="0"/>
      </c:catAx>
      <c:valAx>
        <c:axId val="23644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ร้อยละ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229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245"/>
          <c:y val="0.6625"/>
          <c:w val="0.191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เปรียบเทียบผลผลิตต่อหน่วยงานวิจัยและถ่ายทอดเทคโนโลยี ปี 2551 - 2552</a:t>
            </a:r>
          </a:p>
        </c:rich>
      </c:tx>
      <c:layout>
        <c:manualLayout>
          <c:xMode val="factor"/>
          <c:yMode val="factor"/>
          <c:x val="-0.0022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175"/>
          <c:w val="0.891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v>ปี 2551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เปรียบเทียบ!$A$240:$A$245</c:f>
              <c:strCache/>
            </c:strRef>
          </c:cat>
          <c:val>
            <c:numRef>
              <c:f>เปรียบเทียบ!$B$240:$B$245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v>ปี 2552</c:v>
          </c:tx>
          <c:spPr>
            <a:solidFill>
              <a:srgbClr val="CCC1DA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เปรียบเทียบ!$A$240:$A$245</c:f>
              <c:strCache/>
            </c:strRef>
          </c:cat>
          <c:val>
            <c:numRef>
              <c:f>เปรียบเทียบ!$C$240:$C$245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1472964"/>
        <c:axId val="36147813"/>
      </c:barChart>
      <c:catAx>
        <c:axId val="114729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6147813"/>
        <c:crosses val="autoZero"/>
        <c:auto val="1"/>
        <c:lblOffset val="100"/>
        <c:tickLblSkip val="1"/>
        <c:noMultiLvlLbl val="0"/>
      </c:catAx>
      <c:valAx>
        <c:axId val="361478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-* #,##0_-;\-* #,##0_-;_-* &quot;-&quot;_-;_-@_-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4729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875"/>
          <c:y val="0.75825"/>
          <c:w val="0.07525"/>
          <c:h val="0.09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เปรียบเทียบร้อยละของต้นทุนและผลผลิตที่เพิ่มขึ้น/ลดลง ปี 2551 - 2552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รวมผลผลิต!#REF!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รวมผลผลิต!#REF!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รวมผลผลิต!#REF!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รวมผลผลิต!#REF!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รวมผลผลิต!#REF!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รวมผลผลิต!#REF!</c:f>
              <c:numCache>
                <c:ptCount val="1"/>
                <c:pt idx="0">
                  <c:v>1</c:v>
                </c:pt>
              </c:numCache>
            </c:numRef>
          </c:val>
        </c:ser>
        <c:axId val="56894862"/>
        <c:axId val="42291711"/>
      </c:barChart>
      <c:catAx>
        <c:axId val="568948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42291711"/>
        <c:crosses val="autoZero"/>
        <c:auto val="1"/>
        <c:lblOffset val="100"/>
        <c:tickLblSkip val="1"/>
        <c:noMultiLvlLbl val="0"/>
      </c:catAx>
      <c:valAx>
        <c:axId val="422917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894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เปรียบเทียบต้นทุนต่อหน่วยผลผลิต ปี 2551 - 2552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ปี 2551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รวมผลผลิต!#REF!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รวมผลผลิต!#REF!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ปี 2552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รวมผลผลิต!#REF!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รวมผลผลิต!#REF!</c:f>
              <c:numCache>
                <c:ptCount val="1"/>
                <c:pt idx="0">
                  <c:v>1</c:v>
                </c:pt>
              </c:numCache>
            </c:numRef>
          </c:val>
        </c:ser>
        <c:axId val="45081080"/>
        <c:axId val="3076537"/>
      </c:barChart>
      <c:catAx>
        <c:axId val="450810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</a:p>
        </c:txPr>
        <c:crossAx val="3076537"/>
        <c:crosses val="autoZero"/>
        <c:auto val="1"/>
        <c:lblOffset val="100"/>
        <c:tickLblSkip val="1"/>
        <c:noMultiLvlLbl val="0"/>
      </c:catAx>
      <c:valAx>
        <c:axId val="30765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_-* #,##0_-;\-* #,##0_-;_-* &quot;-&quot;_-;_-@_-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081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205</xdr:row>
      <xdr:rowOff>95250</xdr:rowOff>
    </xdr:from>
    <xdr:to>
      <xdr:col>10</xdr:col>
      <xdr:colOff>295275</xdr:colOff>
      <xdr:row>237</xdr:row>
      <xdr:rowOff>38100</xdr:rowOff>
    </xdr:to>
    <xdr:graphicFrame>
      <xdr:nvGraphicFramePr>
        <xdr:cNvPr id="1" name="Chart 9"/>
        <xdr:cNvGraphicFramePr/>
      </xdr:nvGraphicFramePr>
      <xdr:xfrm>
        <a:off x="152400" y="36709350"/>
        <a:ext cx="119348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293</xdr:row>
      <xdr:rowOff>85725</xdr:rowOff>
    </xdr:from>
    <xdr:to>
      <xdr:col>6</xdr:col>
      <xdr:colOff>628650</xdr:colOff>
      <xdr:row>324</xdr:row>
      <xdr:rowOff>66675</xdr:rowOff>
    </xdr:to>
    <xdr:graphicFrame>
      <xdr:nvGraphicFramePr>
        <xdr:cNvPr id="2" name="Chart 8"/>
        <xdr:cNvGraphicFramePr/>
      </xdr:nvGraphicFramePr>
      <xdr:xfrm>
        <a:off x="19050" y="52625625"/>
        <a:ext cx="8629650" cy="5591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106</xdr:row>
      <xdr:rowOff>38100</xdr:rowOff>
    </xdr:from>
    <xdr:to>
      <xdr:col>5</xdr:col>
      <xdr:colOff>933450</xdr:colOff>
      <xdr:row>135</xdr:row>
      <xdr:rowOff>47625</xdr:rowOff>
    </xdr:to>
    <xdr:graphicFrame>
      <xdr:nvGraphicFramePr>
        <xdr:cNvPr id="3" name="Chart 10"/>
        <xdr:cNvGraphicFramePr/>
      </xdr:nvGraphicFramePr>
      <xdr:xfrm>
        <a:off x="66675" y="18726150"/>
        <a:ext cx="7953375" cy="5257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147</xdr:row>
      <xdr:rowOff>28575</xdr:rowOff>
    </xdr:from>
    <xdr:to>
      <xdr:col>5</xdr:col>
      <xdr:colOff>142875</xdr:colOff>
      <xdr:row>172</xdr:row>
      <xdr:rowOff>95250</xdr:rowOff>
    </xdr:to>
    <xdr:graphicFrame>
      <xdr:nvGraphicFramePr>
        <xdr:cNvPr id="4" name="Chart 11"/>
        <xdr:cNvGraphicFramePr/>
      </xdr:nvGraphicFramePr>
      <xdr:xfrm>
        <a:off x="142875" y="26146125"/>
        <a:ext cx="7086600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419100</xdr:colOff>
      <xdr:row>142</xdr:row>
      <xdr:rowOff>38100</xdr:rowOff>
    </xdr:from>
    <xdr:to>
      <xdr:col>19</xdr:col>
      <xdr:colOff>19050</xdr:colOff>
      <xdr:row>172</xdr:row>
      <xdr:rowOff>0</xdr:rowOff>
    </xdr:to>
    <xdr:graphicFrame>
      <xdr:nvGraphicFramePr>
        <xdr:cNvPr id="5" name="Chart 12"/>
        <xdr:cNvGraphicFramePr/>
      </xdr:nvGraphicFramePr>
      <xdr:xfrm>
        <a:off x="9496425" y="25250775"/>
        <a:ext cx="8658225" cy="5391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95250</xdr:colOff>
      <xdr:row>247</xdr:row>
      <xdr:rowOff>161925</xdr:rowOff>
    </xdr:from>
    <xdr:to>
      <xdr:col>6</xdr:col>
      <xdr:colOff>257175</xdr:colOff>
      <xdr:row>275</xdr:row>
      <xdr:rowOff>66675</xdr:rowOff>
    </xdr:to>
    <xdr:graphicFrame>
      <xdr:nvGraphicFramePr>
        <xdr:cNvPr id="6" name="Chart 14"/>
        <xdr:cNvGraphicFramePr/>
      </xdr:nvGraphicFramePr>
      <xdr:xfrm>
        <a:off x="95250" y="44376975"/>
        <a:ext cx="8181975" cy="4972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23</xdr:row>
      <xdr:rowOff>0</xdr:rowOff>
    </xdr:from>
    <xdr:to>
      <xdr:col>6</xdr:col>
      <xdr:colOff>990600</xdr:colOff>
      <xdr:row>23</xdr:row>
      <xdr:rowOff>0</xdr:rowOff>
    </xdr:to>
    <xdr:graphicFrame>
      <xdr:nvGraphicFramePr>
        <xdr:cNvPr id="1" name="Chart 18"/>
        <xdr:cNvGraphicFramePr/>
      </xdr:nvGraphicFramePr>
      <xdr:xfrm>
        <a:off x="57150" y="4171950"/>
        <a:ext cx="8372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23</xdr:row>
      <xdr:rowOff>0</xdr:rowOff>
    </xdr:from>
    <xdr:to>
      <xdr:col>6</xdr:col>
      <xdr:colOff>990600</xdr:colOff>
      <xdr:row>23</xdr:row>
      <xdr:rowOff>0</xdr:rowOff>
    </xdr:to>
    <xdr:graphicFrame>
      <xdr:nvGraphicFramePr>
        <xdr:cNvPr id="2" name="Chart 20"/>
        <xdr:cNvGraphicFramePr/>
      </xdr:nvGraphicFramePr>
      <xdr:xfrm>
        <a:off x="66675" y="4171950"/>
        <a:ext cx="83629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3"/>
  <sheetViews>
    <sheetView zoomScale="84" zoomScaleNormal="84" zoomScalePageLayoutView="0" workbookViewId="0" topLeftCell="A85">
      <selection activeCell="E29" sqref="E29"/>
    </sheetView>
  </sheetViews>
  <sheetFormatPr defaultColWidth="9.00390625" defaultRowHeight="14.25"/>
  <cols>
    <col min="1" max="1" width="33.125" style="0" customWidth="1"/>
    <col min="2" max="2" width="30.25390625" style="0" customWidth="1"/>
    <col min="3" max="3" width="37.50390625" style="0" customWidth="1"/>
    <col min="4" max="4" width="17.75390625" style="1" customWidth="1"/>
    <col min="5" max="5" width="10.625" style="2" customWidth="1"/>
    <col min="6" max="6" width="10.25390625" style="2" customWidth="1"/>
    <col min="7" max="7" width="15.00390625" style="1" customWidth="1"/>
    <col min="8" max="10" width="0" style="0" hidden="1" customWidth="1"/>
    <col min="11" max="11" width="17.25390625" style="0" customWidth="1"/>
  </cols>
  <sheetData>
    <row r="2" spans="1:7" ht="15">
      <c r="A2" s="285" t="s">
        <v>81</v>
      </c>
      <c r="B2" s="285"/>
      <c r="C2" s="285"/>
      <c r="D2" s="285"/>
      <c r="E2" s="285"/>
      <c r="F2" s="285"/>
      <c r="G2" s="285"/>
    </row>
    <row r="3" spans="1:7" ht="15">
      <c r="A3" s="285" t="s">
        <v>84</v>
      </c>
      <c r="B3" s="285"/>
      <c r="C3" s="285"/>
      <c r="D3" s="285"/>
      <c r="E3" s="285"/>
      <c r="F3" s="285"/>
      <c r="G3" s="285"/>
    </row>
    <row r="4" spans="1:7" ht="15">
      <c r="A4" s="285" t="s">
        <v>85</v>
      </c>
      <c r="B4" s="285"/>
      <c r="C4" s="285"/>
      <c r="D4" s="285"/>
      <c r="E4" s="285"/>
      <c r="F4" s="285"/>
      <c r="G4" s="285"/>
    </row>
    <row r="5" spans="1:9" ht="15">
      <c r="A5" s="20" t="s">
        <v>82</v>
      </c>
      <c r="B5" s="21"/>
      <c r="C5" s="22"/>
      <c r="D5" s="77"/>
      <c r="E5"/>
      <c r="H5">
        <v>1101</v>
      </c>
      <c r="I5">
        <v>310</v>
      </c>
    </row>
    <row r="6" spans="1:5" ht="15">
      <c r="A6" s="20"/>
      <c r="B6" s="21"/>
      <c r="C6" s="22"/>
      <c r="D6" s="77"/>
      <c r="E6"/>
    </row>
    <row r="7" spans="1:7" ht="14.25">
      <c r="A7" s="17" t="s">
        <v>86</v>
      </c>
      <c r="B7" s="17" t="s">
        <v>87</v>
      </c>
      <c r="C7" s="17" t="s">
        <v>88</v>
      </c>
      <c r="D7" s="24" t="s">
        <v>89</v>
      </c>
      <c r="E7" s="168" t="s">
        <v>111</v>
      </c>
      <c r="F7" s="17" t="s">
        <v>91</v>
      </c>
      <c r="G7" s="24" t="s">
        <v>102</v>
      </c>
    </row>
    <row r="8" spans="1:9" ht="14.25">
      <c r="A8" s="4" t="s">
        <v>45</v>
      </c>
      <c r="B8" s="5" t="s">
        <v>4</v>
      </c>
      <c r="C8" s="202"/>
      <c r="D8" s="79">
        <v>621093.08</v>
      </c>
      <c r="E8" s="48">
        <v>5</v>
      </c>
      <c r="F8" s="79" t="s">
        <v>2</v>
      </c>
      <c r="G8" s="79">
        <v>124218.616</v>
      </c>
      <c r="H8">
        <v>1101</v>
      </c>
      <c r="I8">
        <v>310</v>
      </c>
    </row>
    <row r="9" spans="1:10" ht="14.25">
      <c r="A9" s="7"/>
      <c r="B9" s="8" t="s">
        <v>5</v>
      </c>
      <c r="C9" s="203" t="s">
        <v>46</v>
      </c>
      <c r="D9" s="80">
        <v>8052429.58</v>
      </c>
      <c r="E9" s="80">
        <v>81.28</v>
      </c>
      <c r="F9" s="80" t="s">
        <v>7</v>
      </c>
      <c r="G9" s="80">
        <v>99070.245816</v>
      </c>
      <c r="H9">
        <v>1101</v>
      </c>
      <c r="I9">
        <v>410</v>
      </c>
      <c r="J9" s="28">
        <v>3010102</v>
      </c>
    </row>
    <row r="10" spans="1:10" ht="14.25">
      <c r="A10" s="7"/>
      <c r="B10" s="8"/>
      <c r="C10" s="203" t="s">
        <v>47</v>
      </c>
      <c r="D10" s="80">
        <v>15522817.96</v>
      </c>
      <c r="E10" s="80">
        <v>149.61</v>
      </c>
      <c r="F10" s="80" t="s">
        <v>7</v>
      </c>
      <c r="G10" s="80">
        <v>103755.216629</v>
      </c>
      <c r="H10">
        <v>1101</v>
      </c>
      <c r="I10">
        <v>410</v>
      </c>
      <c r="J10" s="28">
        <v>3010103</v>
      </c>
    </row>
    <row r="11" spans="1:10" ht="14.25">
      <c r="A11" s="7"/>
      <c r="B11" s="8"/>
      <c r="C11" s="203" t="s">
        <v>48</v>
      </c>
      <c r="D11" s="80">
        <v>10298533.86</v>
      </c>
      <c r="E11" s="80">
        <v>102.17</v>
      </c>
      <c r="F11" s="80" t="s">
        <v>7</v>
      </c>
      <c r="G11" s="80">
        <v>100798.021532</v>
      </c>
      <c r="H11">
        <v>1101</v>
      </c>
      <c r="I11">
        <v>410</v>
      </c>
      <c r="J11" s="28">
        <v>3010104</v>
      </c>
    </row>
    <row r="12" spans="1:10" ht="14.25">
      <c r="A12" s="7"/>
      <c r="B12" s="8"/>
      <c r="C12" s="203" t="s">
        <v>49</v>
      </c>
      <c r="D12" s="80">
        <v>7034942.56</v>
      </c>
      <c r="E12" s="80">
        <v>63.94</v>
      </c>
      <c r="F12" s="80" t="s">
        <v>7</v>
      </c>
      <c r="G12" s="80">
        <v>110024.125117</v>
      </c>
      <c r="H12">
        <v>1101</v>
      </c>
      <c r="I12">
        <v>410</v>
      </c>
      <c r="J12" s="28">
        <v>3010105</v>
      </c>
    </row>
    <row r="13" spans="1:10" ht="14.25">
      <c r="A13" s="7"/>
      <c r="B13" s="8"/>
      <c r="C13" s="203" t="s">
        <v>50</v>
      </c>
      <c r="D13" s="80">
        <v>9567318.41</v>
      </c>
      <c r="E13" s="80">
        <v>93.03</v>
      </c>
      <c r="F13" s="80" t="s">
        <v>7</v>
      </c>
      <c r="G13" s="80">
        <v>102841.216919</v>
      </c>
      <c r="H13">
        <v>1101</v>
      </c>
      <c r="I13">
        <v>410</v>
      </c>
      <c r="J13" s="28">
        <v>3010106</v>
      </c>
    </row>
    <row r="14" spans="1:10" ht="14.25">
      <c r="A14" s="7"/>
      <c r="B14" s="8"/>
      <c r="C14" s="203" t="s">
        <v>51</v>
      </c>
      <c r="D14" s="80">
        <v>10261022.04</v>
      </c>
      <c r="E14" s="80">
        <v>107.58</v>
      </c>
      <c r="F14" s="80" t="s">
        <v>7</v>
      </c>
      <c r="G14" s="80">
        <v>95380.38706</v>
      </c>
      <c r="H14">
        <v>1101</v>
      </c>
      <c r="I14">
        <v>410</v>
      </c>
      <c r="J14" s="28">
        <v>3010107</v>
      </c>
    </row>
    <row r="15" spans="1:9" ht="14.25">
      <c r="A15" s="7"/>
      <c r="B15" s="8" t="s">
        <v>11</v>
      </c>
      <c r="C15" s="203"/>
      <c r="D15" s="80">
        <v>248837.1</v>
      </c>
      <c r="E15" s="49">
        <v>3</v>
      </c>
      <c r="F15" s="80" t="s">
        <v>2</v>
      </c>
      <c r="G15" s="80">
        <v>82945.7</v>
      </c>
      <c r="H15">
        <v>1101</v>
      </c>
      <c r="I15">
        <v>510</v>
      </c>
    </row>
    <row r="16" spans="1:9" ht="14.25">
      <c r="A16" s="7"/>
      <c r="B16" s="8" t="s">
        <v>12</v>
      </c>
      <c r="C16" s="203"/>
      <c r="D16" s="80">
        <v>335406.27</v>
      </c>
      <c r="E16" s="49">
        <v>1</v>
      </c>
      <c r="F16" s="80" t="s">
        <v>2</v>
      </c>
      <c r="G16" s="80">
        <v>335406.27</v>
      </c>
      <c r="H16">
        <v>1101</v>
      </c>
      <c r="I16">
        <v>610</v>
      </c>
    </row>
    <row r="17" spans="1:9" ht="14.25">
      <c r="A17" s="10"/>
      <c r="B17" s="11" t="s">
        <v>1</v>
      </c>
      <c r="C17" s="204"/>
      <c r="D17" s="81">
        <v>395143.74</v>
      </c>
      <c r="E17" s="213">
        <v>1</v>
      </c>
      <c r="F17" s="81" t="s">
        <v>2</v>
      </c>
      <c r="G17" s="81">
        <v>395143.74</v>
      </c>
      <c r="H17">
        <v>1101</v>
      </c>
      <c r="I17">
        <v>710</v>
      </c>
    </row>
    <row r="18" spans="1:9" ht="14.25">
      <c r="A18" s="13" t="s">
        <v>52</v>
      </c>
      <c r="B18" s="14" t="s">
        <v>4</v>
      </c>
      <c r="C18" s="205"/>
      <c r="D18" s="82">
        <v>209783.51</v>
      </c>
      <c r="E18" s="214">
        <v>3</v>
      </c>
      <c r="F18" s="82" t="s">
        <v>2</v>
      </c>
      <c r="G18" s="82">
        <v>69927.836666</v>
      </c>
      <c r="H18">
        <v>1102</v>
      </c>
      <c r="I18">
        <v>310</v>
      </c>
    </row>
    <row r="19" spans="1:10" ht="14.25">
      <c r="A19" s="7"/>
      <c r="B19" s="8" t="s">
        <v>5</v>
      </c>
      <c r="C19" s="203" t="s">
        <v>53</v>
      </c>
      <c r="D19" s="80">
        <v>24844921.17</v>
      </c>
      <c r="E19" s="80">
        <v>287.83</v>
      </c>
      <c r="F19" s="80" t="s">
        <v>7</v>
      </c>
      <c r="G19" s="80">
        <v>86318.039016</v>
      </c>
      <c r="H19">
        <v>1102</v>
      </c>
      <c r="I19">
        <v>410</v>
      </c>
      <c r="J19">
        <v>3060601</v>
      </c>
    </row>
    <row r="20" spans="1:10" ht="14.25">
      <c r="A20" s="7"/>
      <c r="B20" s="8"/>
      <c r="C20" s="203" t="s">
        <v>54</v>
      </c>
      <c r="D20" s="80">
        <v>21164424.32</v>
      </c>
      <c r="E20" s="80">
        <v>238.28</v>
      </c>
      <c r="F20" s="80" t="s">
        <v>7</v>
      </c>
      <c r="G20" s="80">
        <v>88821.656538</v>
      </c>
      <c r="H20">
        <v>1102</v>
      </c>
      <c r="I20">
        <v>410</v>
      </c>
      <c r="J20">
        <v>3060602</v>
      </c>
    </row>
    <row r="21" spans="1:10" ht="14.25">
      <c r="A21" s="7"/>
      <c r="B21" s="8"/>
      <c r="C21" s="203" t="s">
        <v>55</v>
      </c>
      <c r="D21" s="80">
        <v>4112664.73</v>
      </c>
      <c r="E21" s="80">
        <v>48.72</v>
      </c>
      <c r="F21" s="80" t="s">
        <v>7</v>
      </c>
      <c r="G21" s="80">
        <v>84414.300697</v>
      </c>
      <c r="H21">
        <v>1102</v>
      </c>
      <c r="I21">
        <v>410</v>
      </c>
      <c r="J21">
        <v>3060603</v>
      </c>
    </row>
    <row r="22" spans="1:9" ht="14.25">
      <c r="A22" s="7"/>
      <c r="B22" s="8" t="s">
        <v>11</v>
      </c>
      <c r="C22" s="203"/>
      <c r="D22" s="80">
        <v>179897.45</v>
      </c>
      <c r="E22" s="49">
        <v>3</v>
      </c>
      <c r="F22" s="80" t="s">
        <v>2</v>
      </c>
      <c r="G22" s="80">
        <v>59965.816666</v>
      </c>
      <c r="H22">
        <v>1102</v>
      </c>
      <c r="I22">
        <v>510</v>
      </c>
    </row>
    <row r="23" spans="1:9" ht="14.25">
      <c r="A23" s="10"/>
      <c r="B23" s="11" t="s">
        <v>1</v>
      </c>
      <c r="C23" s="204"/>
      <c r="D23" s="81">
        <v>540605</v>
      </c>
      <c r="E23" s="213">
        <v>4</v>
      </c>
      <c r="F23" s="81" t="s">
        <v>2</v>
      </c>
      <c r="G23" s="81">
        <v>135151.25</v>
      </c>
      <c r="H23">
        <v>1102</v>
      </c>
      <c r="I23">
        <v>710</v>
      </c>
    </row>
    <row r="24" spans="1:9" ht="14.25">
      <c r="A24" s="13" t="s">
        <v>56</v>
      </c>
      <c r="B24" s="14" t="s">
        <v>4</v>
      </c>
      <c r="C24" s="205"/>
      <c r="D24" s="82">
        <v>3774672.76</v>
      </c>
      <c r="E24" s="214">
        <v>4</v>
      </c>
      <c r="F24" s="82" t="s">
        <v>2</v>
      </c>
      <c r="G24" s="82">
        <v>943668.19</v>
      </c>
      <c r="H24">
        <v>1203</v>
      </c>
      <c r="I24">
        <v>310</v>
      </c>
    </row>
    <row r="25" spans="1:10" ht="14.25">
      <c r="A25" s="7"/>
      <c r="B25" s="8" t="s">
        <v>5</v>
      </c>
      <c r="C25" s="203" t="s">
        <v>57</v>
      </c>
      <c r="D25" s="80">
        <v>10889931.5</v>
      </c>
      <c r="E25" s="80">
        <v>120.72</v>
      </c>
      <c r="F25" s="80" t="s">
        <v>7</v>
      </c>
      <c r="G25" s="80">
        <v>90208.180086</v>
      </c>
      <c r="H25">
        <v>1203</v>
      </c>
      <c r="I25">
        <v>410</v>
      </c>
      <c r="J25">
        <v>3020201</v>
      </c>
    </row>
    <row r="26" spans="1:10" ht="14.25">
      <c r="A26" s="7"/>
      <c r="B26" s="8"/>
      <c r="C26" s="203" t="s">
        <v>58</v>
      </c>
      <c r="D26" s="80">
        <v>14265077.47</v>
      </c>
      <c r="E26" s="80">
        <v>223.74</v>
      </c>
      <c r="F26" s="80" t="s">
        <v>7</v>
      </c>
      <c r="G26" s="80">
        <v>63757.38567</v>
      </c>
      <c r="H26">
        <v>1203</v>
      </c>
      <c r="I26">
        <v>410</v>
      </c>
      <c r="J26">
        <v>3020205</v>
      </c>
    </row>
    <row r="27" spans="1:10" ht="14.25">
      <c r="A27" s="7"/>
      <c r="B27" s="8"/>
      <c r="C27" s="203" t="s">
        <v>59</v>
      </c>
      <c r="D27" s="80">
        <v>41356622.82</v>
      </c>
      <c r="E27" s="80">
        <v>643.14</v>
      </c>
      <c r="F27" s="80" t="s">
        <v>7</v>
      </c>
      <c r="G27" s="80">
        <v>64304.230525</v>
      </c>
      <c r="H27">
        <v>1203</v>
      </c>
      <c r="I27">
        <v>410</v>
      </c>
      <c r="J27">
        <v>3020206</v>
      </c>
    </row>
    <row r="28" spans="1:10" ht="14.25">
      <c r="A28" s="7"/>
      <c r="B28" s="8"/>
      <c r="C28" s="203" t="s">
        <v>60</v>
      </c>
      <c r="D28" s="80">
        <v>6517221.3</v>
      </c>
      <c r="E28" s="80">
        <v>90.67</v>
      </c>
      <c r="F28" s="80" t="s">
        <v>7</v>
      </c>
      <c r="G28" s="80">
        <v>71878.474688</v>
      </c>
      <c r="H28">
        <v>1203</v>
      </c>
      <c r="I28">
        <v>410</v>
      </c>
      <c r="J28">
        <v>3020207</v>
      </c>
    </row>
    <row r="29" spans="1:10" ht="14.25">
      <c r="A29" s="7"/>
      <c r="B29" s="8"/>
      <c r="C29" s="203" t="s">
        <v>61</v>
      </c>
      <c r="D29" s="80">
        <v>5261824.55</v>
      </c>
      <c r="E29" s="80">
        <v>75</v>
      </c>
      <c r="F29" s="80" t="s">
        <v>7</v>
      </c>
      <c r="G29" s="80">
        <v>70157.660666</v>
      </c>
      <c r="H29">
        <v>1203</v>
      </c>
      <c r="I29">
        <v>410</v>
      </c>
      <c r="J29">
        <v>3020504</v>
      </c>
    </row>
    <row r="30" spans="1:10" ht="14.25">
      <c r="A30" s="7"/>
      <c r="B30" s="8"/>
      <c r="C30" s="203" t="s">
        <v>62</v>
      </c>
      <c r="D30" s="80">
        <v>4047529.37</v>
      </c>
      <c r="E30" s="80">
        <v>46.97</v>
      </c>
      <c r="F30" s="80" t="s">
        <v>7</v>
      </c>
      <c r="G30" s="80">
        <v>86172.649989</v>
      </c>
      <c r="H30">
        <v>1203</v>
      </c>
      <c r="I30">
        <v>410</v>
      </c>
      <c r="J30">
        <v>3020603</v>
      </c>
    </row>
    <row r="31" spans="1:9" ht="14.25">
      <c r="A31" s="7"/>
      <c r="B31" s="8" t="s">
        <v>11</v>
      </c>
      <c r="C31" s="203"/>
      <c r="D31" s="80">
        <v>2616125.34</v>
      </c>
      <c r="E31" s="49">
        <v>4</v>
      </c>
      <c r="F31" s="80" t="s">
        <v>2</v>
      </c>
      <c r="G31" s="80">
        <v>654031.335</v>
      </c>
      <c r="H31">
        <v>1203</v>
      </c>
      <c r="I31">
        <v>510</v>
      </c>
    </row>
    <row r="32" spans="1:9" ht="14.25">
      <c r="A32" s="7"/>
      <c r="B32" s="8" t="s">
        <v>12</v>
      </c>
      <c r="C32" s="203"/>
      <c r="D32" s="80">
        <v>2292615.51</v>
      </c>
      <c r="E32" s="49">
        <v>2</v>
      </c>
      <c r="F32" s="80" t="s">
        <v>2</v>
      </c>
      <c r="G32" s="80">
        <v>1146307.755</v>
      </c>
      <c r="H32">
        <v>1203</v>
      </c>
      <c r="I32">
        <v>610</v>
      </c>
    </row>
    <row r="33" spans="1:9" ht="14.25">
      <c r="A33" s="10"/>
      <c r="B33" s="11" t="s">
        <v>1</v>
      </c>
      <c r="C33" s="204"/>
      <c r="D33" s="81">
        <v>1429335.51</v>
      </c>
      <c r="E33" s="213">
        <v>3</v>
      </c>
      <c r="F33" s="81" t="s">
        <v>2</v>
      </c>
      <c r="G33" s="81">
        <v>476445.17</v>
      </c>
      <c r="H33">
        <v>1203</v>
      </c>
      <c r="I33">
        <v>710</v>
      </c>
    </row>
    <row r="34" spans="1:9" ht="14.25">
      <c r="A34" s="13" t="s">
        <v>63</v>
      </c>
      <c r="B34" s="14" t="s">
        <v>4</v>
      </c>
      <c r="C34" s="205"/>
      <c r="D34" s="82">
        <v>597306.72</v>
      </c>
      <c r="E34" s="215">
        <v>3</v>
      </c>
      <c r="F34" s="82" t="s">
        <v>2</v>
      </c>
      <c r="G34" s="82">
        <v>199102.24</v>
      </c>
      <c r="H34">
        <v>1204</v>
      </c>
      <c r="I34">
        <v>310</v>
      </c>
    </row>
    <row r="35" spans="1:10" ht="14.25">
      <c r="A35" s="7"/>
      <c r="B35" s="8" t="s">
        <v>5</v>
      </c>
      <c r="C35" s="203" t="s">
        <v>64</v>
      </c>
      <c r="D35" s="80">
        <v>7512587.54</v>
      </c>
      <c r="E35" s="80">
        <v>148.03</v>
      </c>
      <c r="F35" s="80" t="s">
        <v>7</v>
      </c>
      <c r="G35" s="80">
        <v>50750.43937</v>
      </c>
      <c r="H35">
        <v>1204</v>
      </c>
      <c r="I35">
        <v>410</v>
      </c>
      <c r="J35">
        <v>3070601</v>
      </c>
    </row>
    <row r="36" spans="1:10" ht="14.25">
      <c r="A36" s="7"/>
      <c r="B36" s="8"/>
      <c r="C36" s="203" t="s">
        <v>65</v>
      </c>
      <c r="D36" s="80">
        <v>9965862.03</v>
      </c>
      <c r="E36" s="80">
        <v>220.83</v>
      </c>
      <c r="F36" s="80" t="s">
        <v>7</v>
      </c>
      <c r="G36" s="80">
        <v>45129.113028</v>
      </c>
      <c r="H36">
        <v>1204</v>
      </c>
      <c r="I36">
        <v>410</v>
      </c>
      <c r="J36">
        <v>3070602</v>
      </c>
    </row>
    <row r="37" spans="1:9" ht="14.25">
      <c r="A37" s="7"/>
      <c r="B37" s="8" t="s">
        <v>11</v>
      </c>
      <c r="C37" s="203"/>
      <c r="D37" s="80">
        <v>171009.42</v>
      </c>
      <c r="E37" s="80">
        <v>2</v>
      </c>
      <c r="F37" s="80" t="s">
        <v>2</v>
      </c>
      <c r="G37" s="80">
        <v>85504.71</v>
      </c>
      <c r="H37">
        <v>1204</v>
      </c>
      <c r="I37">
        <v>510</v>
      </c>
    </row>
    <row r="38" spans="1:9" ht="14.25">
      <c r="A38" s="7"/>
      <c r="B38" s="8" t="s">
        <v>12</v>
      </c>
      <c r="C38" s="203"/>
      <c r="D38" s="80">
        <v>852927.63</v>
      </c>
      <c r="E38" s="49">
        <v>3</v>
      </c>
      <c r="F38" s="80" t="s">
        <v>2</v>
      </c>
      <c r="G38" s="80">
        <v>284309.21</v>
      </c>
      <c r="H38">
        <v>1204</v>
      </c>
      <c r="I38">
        <v>610</v>
      </c>
    </row>
    <row r="39" spans="1:9" ht="14.25">
      <c r="A39" s="10"/>
      <c r="B39" s="11" t="s">
        <v>1</v>
      </c>
      <c r="C39" s="204"/>
      <c r="D39" s="81">
        <v>136487.9</v>
      </c>
      <c r="E39" s="213">
        <v>1</v>
      </c>
      <c r="F39" s="81" t="s">
        <v>2</v>
      </c>
      <c r="G39" s="81">
        <v>136487.9</v>
      </c>
      <c r="H39">
        <v>1204</v>
      </c>
      <c r="I39">
        <v>710</v>
      </c>
    </row>
    <row r="40" spans="1:10" ht="14.25">
      <c r="A40" s="13" t="s">
        <v>66</v>
      </c>
      <c r="B40" s="14" t="s">
        <v>67</v>
      </c>
      <c r="C40" s="205" t="s">
        <v>68</v>
      </c>
      <c r="D40" s="82">
        <v>2030938.08</v>
      </c>
      <c r="E40" s="82">
        <v>42.29</v>
      </c>
      <c r="F40" s="82" t="s">
        <v>7</v>
      </c>
      <c r="G40" s="82">
        <v>48024.073776</v>
      </c>
      <c r="H40">
        <v>1305</v>
      </c>
      <c r="I40">
        <v>110</v>
      </c>
      <c r="J40">
        <v>1030301</v>
      </c>
    </row>
    <row r="41" spans="1:10" ht="14.25">
      <c r="A41" s="7"/>
      <c r="B41" s="8"/>
      <c r="C41" s="203" t="s">
        <v>69</v>
      </c>
      <c r="D41" s="80">
        <v>6352428.78</v>
      </c>
      <c r="E41" s="80">
        <v>123.14</v>
      </c>
      <c r="F41" s="80" t="s">
        <v>7</v>
      </c>
      <c r="G41" s="80">
        <v>51587.045476</v>
      </c>
      <c r="H41">
        <v>1305</v>
      </c>
      <c r="I41">
        <v>110</v>
      </c>
      <c r="J41">
        <v>1030304</v>
      </c>
    </row>
    <row r="42" spans="1:10" ht="14.25">
      <c r="A42" s="7"/>
      <c r="B42" s="8"/>
      <c r="C42" s="203" t="s">
        <v>70</v>
      </c>
      <c r="D42" s="80">
        <v>20049701.84</v>
      </c>
      <c r="E42" s="80">
        <v>439.63</v>
      </c>
      <c r="F42" s="80" t="s">
        <v>7</v>
      </c>
      <c r="G42" s="80">
        <v>45605.854559</v>
      </c>
      <c r="H42">
        <v>1305</v>
      </c>
      <c r="I42">
        <v>110</v>
      </c>
      <c r="J42">
        <v>1030307</v>
      </c>
    </row>
    <row r="43" spans="1:10" ht="14.25">
      <c r="A43" s="7"/>
      <c r="B43" s="8"/>
      <c r="C43" s="203" t="s">
        <v>71</v>
      </c>
      <c r="D43" s="80">
        <v>6464783.79</v>
      </c>
      <c r="E43" s="80">
        <v>150.47</v>
      </c>
      <c r="F43" s="80" t="s">
        <v>7</v>
      </c>
      <c r="G43" s="80">
        <v>42963.93826</v>
      </c>
      <c r="H43">
        <v>1305</v>
      </c>
      <c r="I43">
        <v>110</v>
      </c>
      <c r="J43">
        <v>3030301</v>
      </c>
    </row>
    <row r="44" spans="1:10" ht="14.25">
      <c r="A44" s="7"/>
      <c r="B44" s="8"/>
      <c r="C44" s="203" t="s">
        <v>72</v>
      </c>
      <c r="D44" s="80">
        <v>21412912.52</v>
      </c>
      <c r="E44" s="80">
        <v>417.5</v>
      </c>
      <c r="F44" s="80" t="s">
        <v>7</v>
      </c>
      <c r="G44" s="80">
        <v>51288.413221</v>
      </c>
      <c r="H44">
        <v>1305</v>
      </c>
      <c r="I44">
        <v>110</v>
      </c>
      <c r="J44">
        <v>3030302</v>
      </c>
    </row>
    <row r="45" spans="1:10" ht="14.25">
      <c r="A45" s="7"/>
      <c r="B45" s="8"/>
      <c r="C45" s="203" t="s">
        <v>73</v>
      </c>
      <c r="D45" s="80">
        <v>20821248.91</v>
      </c>
      <c r="E45" s="80">
        <v>412.33</v>
      </c>
      <c r="F45" s="80" t="s">
        <v>7</v>
      </c>
      <c r="G45" s="80">
        <v>50496.565639</v>
      </c>
      <c r="H45">
        <v>1305</v>
      </c>
      <c r="I45">
        <v>110</v>
      </c>
      <c r="J45">
        <v>3030304</v>
      </c>
    </row>
    <row r="46" spans="1:10" ht="14.25">
      <c r="A46" s="13" t="s">
        <v>180</v>
      </c>
      <c r="B46" s="8"/>
      <c r="C46" s="203" t="s">
        <v>74</v>
      </c>
      <c r="D46" s="80">
        <v>40837301.29</v>
      </c>
      <c r="E46" s="80">
        <v>865.64</v>
      </c>
      <c r="F46" s="80" t="s">
        <v>7</v>
      </c>
      <c r="G46" s="80">
        <v>47175.848262</v>
      </c>
      <c r="H46">
        <v>1305</v>
      </c>
      <c r="I46">
        <v>110</v>
      </c>
      <c r="J46">
        <v>3030306</v>
      </c>
    </row>
    <row r="47" spans="2:10" ht="14.25">
      <c r="B47" s="8"/>
      <c r="C47" s="203" t="s">
        <v>75</v>
      </c>
      <c r="D47" s="80">
        <v>4754215.54</v>
      </c>
      <c r="E47" s="80">
        <v>104.61</v>
      </c>
      <c r="F47" s="80" t="s">
        <v>7</v>
      </c>
      <c r="G47" s="80">
        <v>45447.046553</v>
      </c>
      <c r="H47">
        <v>1305</v>
      </c>
      <c r="I47">
        <v>110</v>
      </c>
      <c r="J47" s="28">
        <v>3030308</v>
      </c>
    </row>
    <row r="48" spans="1:10" ht="14.25">
      <c r="A48" s="7"/>
      <c r="B48" s="8" t="s">
        <v>5</v>
      </c>
      <c r="C48" s="203" t="s">
        <v>76</v>
      </c>
      <c r="D48" s="80">
        <v>21151386.35</v>
      </c>
      <c r="E48" s="80">
        <v>487.34</v>
      </c>
      <c r="F48" s="80" t="s">
        <v>7</v>
      </c>
      <c r="G48" s="80">
        <v>43401.703841</v>
      </c>
      <c r="H48">
        <v>1305</v>
      </c>
      <c r="I48">
        <v>110</v>
      </c>
      <c r="J48" s="28">
        <v>3030309</v>
      </c>
    </row>
    <row r="49" spans="1:9" ht="14.25">
      <c r="A49" s="7"/>
      <c r="B49" s="8" t="s">
        <v>4</v>
      </c>
      <c r="C49" s="203"/>
      <c r="D49" s="80">
        <v>285800</v>
      </c>
      <c r="E49" s="49">
        <v>7</v>
      </c>
      <c r="F49" s="80" t="s">
        <v>2</v>
      </c>
      <c r="G49" s="80">
        <v>40828.571428</v>
      </c>
      <c r="H49">
        <v>1305</v>
      </c>
      <c r="I49">
        <v>310</v>
      </c>
    </row>
    <row r="50" spans="1:9" ht="14.25">
      <c r="A50" s="7"/>
      <c r="B50" s="8" t="s">
        <v>11</v>
      </c>
      <c r="C50" s="203"/>
      <c r="D50" s="80">
        <v>107700</v>
      </c>
      <c r="E50" s="49">
        <v>6</v>
      </c>
      <c r="F50" s="80" t="s">
        <v>2</v>
      </c>
      <c r="G50" s="80">
        <v>17950</v>
      </c>
      <c r="H50">
        <v>1305</v>
      </c>
      <c r="I50">
        <v>510</v>
      </c>
    </row>
    <row r="51" spans="1:9" ht="14.25">
      <c r="A51" s="10"/>
      <c r="B51" s="11" t="s">
        <v>1</v>
      </c>
      <c r="C51" s="204"/>
      <c r="D51" s="81">
        <v>742500</v>
      </c>
      <c r="E51" s="213">
        <v>10</v>
      </c>
      <c r="F51" s="81" t="s">
        <v>2</v>
      </c>
      <c r="G51" s="81">
        <v>74250</v>
      </c>
      <c r="H51">
        <v>1305</v>
      </c>
      <c r="I51">
        <v>710</v>
      </c>
    </row>
    <row r="52" spans="1:10" ht="14.25">
      <c r="A52" s="13" t="s">
        <v>0</v>
      </c>
      <c r="B52" s="14" t="s">
        <v>67</v>
      </c>
      <c r="C52" s="205" t="s">
        <v>77</v>
      </c>
      <c r="D52" s="82">
        <v>10879207.82</v>
      </c>
      <c r="E52" s="82">
        <v>123.67</v>
      </c>
      <c r="F52" s="82" t="s">
        <v>7</v>
      </c>
      <c r="G52" s="82">
        <v>87969.659739</v>
      </c>
      <c r="H52">
        <v>1306</v>
      </c>
      <c r="I52">
        <v>110</v>
      </c>
      <c r="J52">
        <v>3080801</v>
      </c>
    </row>
    <row r="53" spans="1:10" ht="14.25">
      <c r="A53" s="7"/>
      <c r="B53" s="8"/>
      <c r="C53" s="203" t="s">
        <v>78</v>
      </c>
      <c r="D53" s="80">
        <v>10227371.4</v>
      </c>
      <c r="E53" s="80">
        <v>116.5</v>
      </c>
      <c r="F53" s="80" t="s">
        <v>7</v>
      </c>
      <c r="G53" s="80">
        <v>87788.595708</v>
      </c>
      <c r="H53">
        <v>1306</v>
      </c>
      <c r="I53">
        <v>110</v>
      </c>
      <c r="J53">
        <v>3080802</v>
      </c>
    </row>
    <row r="54" spans="1:10" ht="14.25">
      <c r="A54" s="7"/>
      <c r="B54" s="8"/>
      <c r="C54" s="203" t="s">
        <v>79</v>
      </c>
      <c r="D54" s="80">
        <v>12356054.21</v>
      </c>
      <c r="E54" s="80">
        <v>136.47</v>
      </c>
      <c r="F54" s="80" t="s">
        <v>7</v>
      </c>
      <c r="G54" s="80">
        <v>90540.442661</v>
      </c>
      <c r="H54">
        <v>1306</v>
      </c>
      <c r="I54">
        <v>110</v>
      </c>
      <c r="J54">
        <v>3080803</v>
      </c>
    </row>
    <row r="55" spans="1:9" ht="14.25">
      <c r="A55" s="7"/>
      <c r="B55" s="8" t="s">
        <v>4</v>
      </c>
      <c r="C55" s="203"/>
      <c r="D55" s="80">
        <v>1291124.55</v>
      </c>
      <c r="E55" s="49">
        <v>3</v>
      </c>
      <c r="F55" s="80" t="s">
        <v>2</v>
      </c>
      <c r="G55" s="80">
        <v>430374.85</v>
      </c>
      <c r="H55">
        <v>1306</v>
      </c>
      <c r="I55">
        <v>310</v>
      </c>
    </row>
    <row r="56" spans="1:9" ht="14.25">
      <c r="A56" s="7"/>
      <c r="B56" s="8" t="s">
        <v>11</v>
      </c>
      <c r="C56" s="203"/>
      <c r="D56" s="80">
        <v>781950.55</v>
      </c>
      <c r="E56" s="49">
        <v>4</v>
      </c>
      <c r="F56" s="80" t="s">
        <v>2</v>
      </c>
      <c r="G56" s="80">
        <v>195487.6375</v>
      </c>
      <c r="H56">
        <v>1306</v>
      </c>
      <c r="I56">
        <v>510</v>
      </c>
    </row>
    <row r="57" spans="1:9" ht="14.25">
      <c r="A57" s="7"/>
      <c r="B57" s="8" t="s">
        <v>12</v>
      </c>
      <c r="C57" s="203"/>
      <c r="D57" s="80">
        <v>583940.51</v>
      </c>
      <c r="E57" s="49">
        <v>1</v>
      </c>
      <c r="F57" s="80" t="s">
        <v>2</v>
      </c>
      <c r="G57" s="80">
        <v>583940.51</v>
      </c>
      <c r="H57">
        <v>1306</v>
      </c>
      <c r="I57">
        <v>610</v>
      </c>
    </row>
    <row r="58" spans="1:9" ht="14.25">
      <c r="A58" s="10"/>
      <c r="B58" s="11" t="s">
        <v>1</v>
      </c>
      <c r="C58" s="204"/>
      <c r="D58" s="81">
        <v>1519253.81</v>
      </c>
      <c r="E58" s="213">
        <v>7</v>
      </c>
      <c r="F58" s="81" t="s">
        <v>2</v>
      </c>
      <c r="G58" s="81">
        <v>217036.258571</v>
      </c>
      <c r="H58">
        <v>1306</v>
      </c>
      <c r="I58">
        <v>710</v>
      </c>
    </row>
    <row r="59" spans="1:9" ht="14.25">
      <c r="A59" s="13" t="s">
        <v>3</v>
      </c>
      <c r="B59" s="14" t="s">
        <v>4</v>
      </c>
      <c r="C59" s="205"/>
      <c r="D59" s="82">
        <v>1684332.51</v>
      </c>
      <c r="E59" s="215">
        <v>5</v>
      </c>
      <c r="F59" s="82" t="s">
        <v>2</v>
      </c>
      <c r="G59" s="82">
        <v>336866.502</v>
      </c>
      <c r="H59">
        <v>1407</v>
      </c>
      <c r="I59">
        <v>310</v>
      </c>
    </row>
    <row r="60" spans="1:10" ht="14.25">
      <c r="A60" s="7"/>
      <c r="B60" s="8" t="s">
        <v>5</v>
      </c>
      <c r="C60" s="203" t="s">
        <v>6</v>
      </c>
      <c r="D60" s="80">
        <v>7722008.95</v>
      </c>
      <c r="E60" s="80">
        <v>64.03</v>
      </c>
      <c r="F60" s="80" t="s">
        <v>7</v>
      </c>
      <c r="G60" s="80">
        <v>120599.85866</v>
      </c>
      <c r="H60">
        <v>1407</v>
      </c>
      <c r="I60">
        <v>410</v>
      </c>
      <c r="J60">
        <v>3090601</v>
      </c>
    </row>
    <row r="61" spans="1:10" ht="14.25">
      <c r="A61" s="7"/>
      <c r="B61" s="8"/>
      <c r="C61" s="203" t="s">
        <v>8</v>
      </c>
      <c r="D61" s="80">
        <v>15184630.44</v>
      </c>
      <c r="E61" s="80">
        <v>119.72</v>
      </c>
      <c r="F61" s="80" t="s">
        <v>7</v>
      </c>
      <c r="G61" s="80">
        <v>126834.534246</v>
      </c>
      <c r="H61">
        <v>1407</v>
      </c>
      <c r="I61">
        <v>410</v>
      </c>
      <c r="J61">
        <v>3090602</v>
      </c>
    </row>
    <row r="62" spans="1:10" ht="14.25">
      <c r="A62" s="7"/>
      <c r="B62" s="8"/>
      <c r="C62" s="203" t="s">
        <v>9</v>
      </c>
      <c r="D62" s="80">
        <v>22365938.16</v>
      </c>
      <c r="E62" s="80">
        <v>188.14</v>
      </c>
      <c r="F62" s="80" t="s">
        <v>7</v>
      </c>
      <c r="G62" s="80">
        <v>118879.229084</v>
      </c>
      <c r="H62">
        <v>1407</v>
      </c>
      <c r="I62">
        <v>410</v>
      </c>
      <c r="J62">
        <v>3090603</v>
      </c>
    </row>
    <row r="63" spans="1:10" ht="14.25">
      <c r="A63" s="7"/>
      <c r="B63" s="8"/>
      <c r="C63" s="203" t="s">
        <v>10</v>
      </c>
      <c r="D63" s="80">
        <v>11587148.93</v>
      </c>
      <c r="E63" s="80">
        <v>106</v>
      </c>
      <c r="F63" s="80" t="s">
        <v>7</v>
      </c>
      <c r="G63" s="80">
        <v>109312.725754</v>
      </c>
      <c r="H63">
        <v>1407</v>
      </c>
      <c r="I63">
        <v>410</v>
      </c>
      <c r="J63">
        <v>3090604</v>
      </c>
    </row>
    <row r="64" spans="1:9" ht="14.25">
      <c r="A64" s="7"/>
      <c r="B64" s="8" t="s">
        <v>11</v>
      </c>
      <c r="C64" s="203"/>
      <c r="D64" s="80">
        <v>122714.51</v>
      </c>
      <c r="E64" s="49">
        <v>6</v>
      </c>
      <c r="F64" s="80" t="s">
        <v>2</v>
      </c>
      <c r="G64" s="80">
        <v>20452.418333</v>
      </c>
      <c r="H64">
        <v>1407</v>
      </c>
      <c r="I64">
        <v>510</v>
      </c>
    </row>
    <row r="65" spans="1:9" ht="14.25">
      <c r="A65" s="7"/>
      <c r="B65" s="8" t="s">
        <v>12</v>
      </c>
      <c r="C65" s="203"/>
      <c r="D65" s="80">
        <v>196704.19</v>
      </c>
      <c r="E65" s="49">
        <v>1</v>
      </c>
      <c r="F65" s="80" t="s">
        <v>2</v>
      </c>
      <c r="G65" s="80">
        <v>196704.19</v>
      </c>
      <c r="H65">
        <v>1407</v>
      </c>
      <c r="I65">
        <v>610</v>
      </c>
    </row>
    <row r="66" spans="1:9" ht="14.25">
      <c r="A66" s="10"/>
      <c r="B66" s="11" t="s">
        <v>1</v>
      </c>
      <c r="C66" s="204"/>
      <c r="D66" s="81">
        <v>443896.96</v>
      </c>
      <c r="E66" s="213">
        <v>3</v>
      </c>
      <c r="F66" s="81" t="s">
        <v>2</v>
      </c>
      <c r="G66" s="81">
        <v>147965.653333</v>
      </c>
      <c r="H66">
        <v>1407</v>
      </c>
      <c r="I66">
        <v>710</v>
      </c>
    </row>
    <row r="67" spans="1:9" ht="14.25">
      <c r="A67" s="13" t="s">
        <v>13</v>
      </c>
      <c r="B67" s="14" t="s">
        <v>4</v>
      </c>
      <c r="C67" s="205"/>
      <c r="D67" s="82">
        <v>3416278.71</v>
      </c>
      <c r="E67" s="215">
        <v>5</v>
      </c>
      <c r="F67" s="82" t="s">
        <v>2</v>
      </c>
      <c r="G67" s="82">
        <v>683255.742</v>
      </c>
      <c r="H67">
        <v>1508</v>
      </c>
      <c r="I67">
        <v>310</v>
      </c>
    </row>
    <row r="68" spans="1:10" ht="14.25">
      <c r="A68" s="7"/>
      <c r="B68" s="8" t="s">
        <v>5</v>
      </c>
      <c r="C68" s="203" t="s">
        <v>14</v>
      </c>
      <c r="D68" s="80">
        <v>5567251.79</v>
      </c>
      <c r="E68" s="80">
        <v>69.26</v>
      </c>
      <c r="F68" s="80" t="s">
        <v>7</v>
      </c>
      <c r="G68" s="80">
        <v>80381.920155</v>
      </c>
      <c r="H68">
        <v>1508</v>
      </c>
      <c r="I68">
        <v>410</v>
      </c>
      <c r="J68">
        <v>1040401</v>
      </c>
    </row>
    <row r="69" spans="1:10" ht="14.25">
      <c r="A69" s="7"/>
      <c r="B69" s="8"/>
      <c r="C69" s="203" t="s">
        <v>15</v>
      </c>
      <c r="D69" s="80">
        <v>3366056.97</v>
      </c>
      <c r="E69" s="80">
        <v>43.68</v>
      </c>
      <c r="F69" s="80" t="s">
        <v>7</v>
      </c>
      <c r="G69" s="80">
        <v>77061.743818</v>
      </c>
      <c r="H69">
        <v>1508</v>
      </c>
      <c r="I69">
        <v>410</v>
      </c>
      <c r="J69">
        <v>1040402</v>
      </c>
    </row>
    <row r="70" spans="1:10" ht="14.25">
      <c r="A70" s="7"/>
      <c r="B70" s="8"/>
      <c r="C70" s="203" t="s">
        <v>16</v>
      </c>
      <c r="D70" s="80">
        <v>7610894.47</v>
      </c>
      <c r="E70" s="80">
        <v>101</v>
      </c>
      <c r="F70" s="80" t="s">
        <v>7</v>
      </c>
      <c r="G70" s="80">
        <v>75355.390792</v>
      </c>
      <c r="H70">
        <v>1508</v>
      </c>
      <c r="I70">
        <v>410</v>
      </c>
      <c r="J70">
        <v>1040403</v>
      </c>
    </row>
    <row r="71" spans="1:10" ht="14.25">
      <c r="A71" s="7"/>
      <c r="B71" s="8"/>
      <c r="C71" s="203" t="s">
        <v>17</v>
      </c>
      <c r="D71" s="80">
        <v>5066521.2</v>
      </c>
      <c r="E71" s="80">
        <v>65.39</v>
      </c>
      <c r="F71" s="80" t="s">
        <v>7</v>
      </c>
      <c r="G71" s="80">
        <v>77481.590457</v>
      </c>
      <c r="H71">
        <v>1508</v>
      </c>
      <c r="I71">
        <v>410</v>
      </c>
      <c r="J71">
        <v>1040404</v>
      </c>
    </row>
    <row r="72" spans="1:10" ht="14.25">
      <c r="A72" s="7"/>
      <c r="B72" s="8"/>
      <c r="C72" s="203" t="s">
        <v>18</v>
      </c>
      <c r="D72" s="80">
        <v>8249292.51</v>
      </c>
      <c r="E72" s="80">
        <v>110.34</v>
      </c>
      <c r="F72" s="80" t="s">
        <v>7</v>
      </c>
      <c r="G72" s="80">
        <v>74762.48423</v>
      </c>
      <c r="H72">
        <v>1508</v>
      </c>
      <c r="I72">
        <v>410</v>
      </c>
      <c r="J72">
        <v>1040405</v>
      </c>
    </row>
    <row r="73" spans="1:10" ht="14.25">
      <c r="A73" s="7"/>
      <c r="B73" s="8"/>
      <c r="C73" s="203" t="s">
        <v>19</v>
      </c>
      <c r="D73" s="80">
        <v>5058722.46</v>
      </c>
      <c r="E73" s="80">
        <v>58.84</v>
      </c>
      <c r="F73" s="80" t="s">
        <v>7</v>
      </c>
      <c r="G73" s="80">
        <v>85974.209041</v>
      </c>
      <c r="H73">
        <v>1508</v>
      </c>
      <c r="I73">
        <v>410</v>
      </c>
      <c r="J73">
        <v>1040406</v>
      </c>
    </row>
    <row r="74" spans="1:10" ht="14.25">
      <c r="A74" s="7"/>
      <c r="B74" s="8"/>
      <c r="C74" s="203" t="s">
        <v>110</v>
      </c>
      <c r="D74" s="80">
        <v>1241683.58</v>
      </c>
      <c r="E74" s="80">
        <v>11.37</v>
      </c>
      <c r="F74" s="80" t="s">
        <v>7</v>
      </c>
      <c r="G74" s="80">
        <v>109206.99912</v>
      </c>
      <c r="H74">
        <v>1508</v>
      </c>
      <c r="I74">
        <v>410</v>
      </c>
      <c r="J74">
        <v>1040407</v>
      </c>
    </row>
    <row r="75" spans="1:10" ht="14.25">
      <c r="A75" s="7"/>
      <c r="B75" s="8"/>
      <c r="C75" s="203" t="s">
        <v>20</v>
      </c>
      <c r="D75" s="80">
        <v>10956013.25</v>
      </c>
      <c r="E75" s="80">
        <v>135.32</v>
      </c>
      <c r="F75" s="80" t="s">
        <v>7</v>
      </c>
      <c r="G75" s="80">
        <v>80963.739654</v>
      </c>
      <c r="H75">
        <v>1508</v>
      </c>
      <c r="I75">
        <v>410</v>
      </c>
      <c r="J75">
        <v>1040408</v>
      </c>
    </row>
    <row r="76" spans="1:10" ht="14.25">
      <c r="A76" s="7"/>
      <c r="B76" s="8"/>
      <c r="C76" s="203" t="s">
        <v>21</v>
      </c>
      <c r="D76" s="80">
        <v>4306829.18</v>
      </c>
      <c r="E76" s="80">
        <v>57.42</v>
      </c>
      <c r="F76" s="80" t="s">
        <v>7</v>
      </c>
      <c r="G76" s="80">
        <v>75005.732845</v>
      </c>
      <c r="H76">
        <v>1508</v>
      </c>
      <c r="I76">
        <v>410</v>
      </c>
      <c r="J76">
        <v>1040409</v>
      </c>
    </row>
    <row r="77" spans="1:10" ht="14.25">
      <c r="A77" s="7"/>
      <c r="B77" s="8"/>
      <c r="C77" s="203" t="s">
        <v>22</v>
      </c>
      <c r="D77" s="80">
        <v>5626715.03</v>
      </c>
      <c r="E77" s="80">
        <v>73.34</v>
      </c>
      <c r="F77" s="80" t="s">
        <v>7</v>
      </c>
      <c r="G77" s="80">
        <v>76720.957594</v>
      </c>
      <c r="H77">
        <v>1508</v>
      </c>
      <c r="I77">
        <v>410</v>
      </c>
      <c r="J77">
        <v>1040410</v>
      </c>
    </row>
    <row r="78" spans="1:10" ht="14.25">
      <c r="A78" s="7"/>
      <c r="B78" s="8"/>
      <c r="C78" s="203" t="s">
        <v>23</v>
      </c>
      <c r="D78" s="80">
        <v>4958787.86</v>
      </c>
      <c r="E78" s="80">
        <v>68.81</v>
      </c>
      <c r="F78" s="80" t="s">
        <v>7</v>
      </c>
      <c r="G78" s="80">
        <v>72064.930388</v>
      </c>
      <c r="H78">
        <v>1508</v>
      </c>
      <c r="I78">
        <v>410</v>
      </c>
      <c r="J78">
        <v>1040411</v>
      </c>
    </row>
    <row r="79" spans="1:10" ht="14.25">
      <c r="A79" s="7"/>
      <c r="B79" s="8"/>
      <c r="C79" s="203" t="s">
        <v>24</v>
      </c>
      <c r="D79" s="80">
        <v>8853678.87</v>
      </c>
      <c r="E79" s="80">
        <v>110.78</v>
      </c>
      <c r="F79" s="80" t="s">
        <v>7</v>
      </c>
      <c r="G79" s="80">
        <v>79921.27523</v>
      </c>
      <c r="H79">
        <v>1508</v>
      </c>
      <c r="I79">
        <v>410</v>
      </c>
      <c r="J79">
        <v>3040401</v>
      </c>
    </row>
    <row r="80" spans="1:10" ht="14.25">
      <c r="A80" s="7"/>
      <c r="B80" s="8"/>
      <c r="C80" s="203" t="s">
        <v>25</v>
      </c>
      <c r="D80" s="80">
        <v>15956429.2</v>
      </c>
      <c r="E80" s="80">
        <v>199.8</v>
      </c>
      <c r="F80" s="80" t="s">
        <v>7</v>
      </c>
      <c r="G80" s="80">
        <v>79862.008008</v>
      </c>
      <c r="H80">
        <v>1508</v>
      </c>
      <c r="I80">
        <v>410</v>
      </c>
      <c r="J80">
        <v>3040402</v>
      </c>
    </row>
    <row r="81" spans="1:10" ht="14.25">
      <c r="A81" s="7"/>
      <c r="B81" s="8"/>
      <c r="C81" s="203" t="s">
        <v>26</v>
      </c>
      <c r="D81" s="80">
        <v>10589747.27</v>
      </c>
      <c r="E81" s="80">
        <v>122</v>
      </c>
      <c r="F81" s="80" t="s">
        <v>7</v>
      </c>
      <c r="G81" s="80">
        <v>86801.207131</v>
      </c>
      <c r="H81">
        <v>1508</v>
      </c>
      <c r="I81">
        <v>410</v>
      </c>
      <c r="J81">
        <v>3040403</v>
      </c>
    </row>
    <row r="82" spans="1:10" ht="14.25">
      <c r="A82" s="7"/>
      <c r="B82" s="8"/>
      <c r="C82" s="203" t="s">
        <v>27</v>
      </c>
      <c r="D82" s="80">
        <v>10030888.96</v>
      </c>
      <c r="E82" s="80">
        <v>111.22</v>
      </c>
      <c r="F82" s="80" t="s">
        <v>7</v>
      </c>
      <c r="G82" s="80">
        <v>90189.614817</v>
      </c>
      <c r="H82">
        <v>1508</v>
      </c>
      <c r="I82">
        <v>410</v>
      </c>
      <c r="J82">
        <v>3040404</v>
      </c>
    </row>
    <row r="83" spans="1:10" ht="14.25">
      <c r="A83" s="7"/>
      <c r="B83" s="8"/>
      <c r="C83" s="203" t="s">
        <v>28</v>
      </c>
      <c r="D83" s="80">
        <v>24799720.33</v>
      </c>
      <c r="E83" s="80">
        <v>282.98</v>
      </c>
      <c r="F83" s="80" t="s">
        <v>7</v>
      </c>
      <c r="G83" s="80">
        <v>87637.714078</v>
      </c>
      <c r="H83">
        <v>1508</v>
      </c>
      <c r="I83">
        <v>410</v>
      </c>
      <c r="J83">
        <v>3040405</v>
      </c>
    </row>
    <row r="84" spans="1:10" ht="14.25">
      <c r="A84" s="13" t="s">
        <v>179</v>
      </c>
      <c r="B84" s="8"/>
      <c r="C84" s="203" t="s">
        <v>109</v>
      </c>
      <c r="D84" s="80">
        <v>3873214.96</v>
      </c>
      <c r="E84" s="80">
        <v>64.03</v>
      </c>
      <c r="F84" s="80" t="s">
        <v>7</v>
      </c>
      <c r="G84" s="80">
        <v>60490.628767</v>
      </c>
      <c r="H84">
        <v>1508</v>
      </c>
      <c r="I84">
        <v>410</v>
      </c>
      <c r="J84">
        <v>3040706</v>
      </c>
    </row>
    <row r="85" spans="1:10" ht="14.25">
      <c r="A85" s="7"/>
      <c r="B85" s="8"/>
      <c r="C85" s="203" t="s">
        <v>29</v>
      </c>
      <c r="D85" s="80">
        <v>6589285.27</v>
      </c>
      <c r="E85" s="80">
        <v>80.31</v>
      </c>
      <c r="F85" s="80" t="s">
        <v>7</v>
      </c>
      <c r="G85" s="80">
        <v>82048.129373</v>
      </c>
      <c r="H85">
        <v>1508</v>
      </c>
      <c r="I85">
        <v>410</v>
      </c>
      <c r="J85">
        <v>3040707</v>
      </c>
    </row>
    <row r="86" spans="2:10" ht="14.25">
      <c r="B86" s="8"/>
      <c r="C86" s="203" t="s">
        <v>30</v>
      </c>
      <c r="D86" s="80">
        <v>1627525.35</v>
      </c>
      <c r="E86" s="80">
        <v>24.72</v>
      </c>
      <c r="F86" s="80" t="s">
        <v>7</v>
      </c>
      <c r="G86" s="80">
        <v>65838.404126</v>
      </c>
      <c r="H86">
        <v>1508</v>
      </c>
      <c r="I86">
        <v>410</v>
      </c>
      <c r="J86">
        <v>3040708</v>
      </c>
    </row>
    <row r="87" spans="1:9" ht="14.25">
      <c r="A87" s="7"/>
      <c r="B87" s="8" t="s">
        <v>11</v>
      </c>
      <c r="C87" s="203"/>
      <c r="D87" s="80">
        <v>1724697.17</v>
      </c>
      <c r="E87" s="49">
        <v>7</v>
      </c>
      <c r="F87" s="80" t="s">
        <v>2</v>
      </c>
      <c r="G87" s="80">
        <v>246385.31</v>
      </c>
      <c r="H87">
        <v>1508</v>
      </c>
      <c r="I87">
        <v>510</v>
      </c>
    </row>
    <row r="88" spans="1:9" ht="14.25">
      <c r="A88" s="7"/>
      <c r="B88" s="8" t="s">
        <v>12</v>
      </c>
      <c r="C88" s="203"/>
      <c r="D88" s="80">
        <v>1195882.15</v>
      </c>
      <c r="E88" s="49">
        <v>1</v>
      </c>
      <c r="F88" s="80" t="s">
        <v>2</v>
      </c>
      <c r="G88" s="80">
        <v>1195882.15</v>
      </c>
      <c r="H88">
        <v>1508</v>
      </c>
      <c r="I88">
        <v>610</v>
      </c>
    </row>
    <row r="89" spans="1:9" ht="14.25">
      <c r="A89" s="10"/>
      <c r="B89" s="11" t="s">
        <v>1</v>
      </c>
      <c r="C89" s="204"/>
      <c r="D89" s="81">
        <v>1502319.48</v>
      </c>
      <c r="E89" s="213">
        <v>2</v>
      </c>
      <c r="F89" s="81" t="s">
        <v>2</v>
      </c>
      <c r="G89" s="81">
        <v>751159.74</v>
      </c>
      <c r="H89">
        <v>1508</v>
      </c>
      <c r="I89">
        <v>710</v>
      </c>
    </row>
    <row r="90" spans="1:9" ht="14.25">
      <c r="A90" s="13" t="s">
        <v>31</v>
      </c>
      <c r="B90" s="14" t="s">
        <v>4</v>
      </c>
      <c r="C90" s="205"/>
      <c r="D90" s="82">
        <v>69815.21</v>
      </c>
      <c r="E90" s="215">
        <v>1</v>
      </c>
      <c r="F90" s="82" t="s">
        <v>2</v>
      </c>
      <c r="G90" s="82">
        <v>69815.21</v>
      </c>
      <c r="H90">
        <v>1509</v>
      </c>
      <c r="I90">
        <v>310</v>
      </c>
    </row>
    <row r="91" spans="1:10" ht="14.25">
      <c r="A91" s="7"/>
      <c r="B91" s="8" t="s">
        <v>5</v>
      </c>
      <c r="C91" s="203" t="s">
        <v>32</v>
      </c>
      <c r="D91" s="80">
        <v>24115931.69</v>
      </c>
      <c r="E91" s="80">
        <v>153.02</v>
      </c>
      <c r="F91" s="80" t="s">
        <v>7</v>
      </c>
      <c r="G91" s="80">
        <v>157599.867272</v>
      </c>
      <c r="H91">
        <v>1509</v>
      </c>
      <c r="I91">
        <v>410</v>
      </c>
      <c r="J91">
        <v>3050501</v>
      </c>
    </row>
    <row r="92" spans="1:10" ht="14.25">
      <c r="A92" s="7"/>
      <c r="B92" s="8"/>
      <c r="C92" s="203" t="s">
        <v>33</v>
      </c>
      <c r="D92" s="80">
        <v>9073506.07</v>
      </c>
      <c r="E92" s="80">
        <v>58.28</v>
      </c>
      <c r="F92" s="80" t="s">
        <v>7</v>
      </c>
      <c r="G92" s="80">
        <v>155688.161805</v>
      </c>
      <c r="H92">
        <v>1509</v>
      </c>
      <c r="I92">
        <v>410</v>
      </c>
      <c r="J92">
        <v>3050502</v>
      </c>
    </row>
    <row r="93" spans="1:9" ht="14.25">
      <c r="A93" s="7"/>
      <c r="B93" s="8" t="s">
        <v>11</v>
      </c>
      <c r="C93" s="203"/>
      <c r="D93" s="80">
        <v>335587.05</v>
      </c>
      <c r="E93" s="49">
        <v>7</v>
      </c>
      <c r="F93" s="80" t="s">
        <v>2</v>
      </c>
      <c r="G93" s="80">
        <v>47941.007142</v>
      </c>
      <c r="H93">
        <v>1509</v>
      </c>
      <c r="I93">
        <v>510</v>
      </c>
    </row>
    <row r="94" spans="1:9" ht="14.25">
      <c r="A94" s="10"/>
      <c r="B94" s="11" t="s">
        <v>1</v>
      </c>
      <c r="C94" s="204"/>
      <c r="D94" s="81">
        <v>584000</v>
      </c>
      <c r="E94" s="213">
        <v>7</v>
      </c>
      <c r="F94" s="81" t="s">
        <v>2</v>
      </c>
      <c r="G94" s="81">
        <v>83428.571428</v>
      </c>
      <c r="H94">
        <v>1509</v>
      </c>
      <c r="I94">
        <v>710</v>
      </c>
    </row>
    <row r="95" spans="1:9" ht="14.25">
      <c r="A95" s="4" t="s">
        <v>34</v>
      </c>
      <c r="B95" s="5" t="s">
        <v>1</v>
      </c>
      <c r="C95" s="202"/>
      <c r="D95" s="79">
        <v>20000</v>
      </c>
      <c r="E95" s="48">
        <v>1</v>
      </c>
      <c r="F95" s="79" t="s">
        <v>2</v>
      </c>
      <c r="G95" s="79">
        <v>20000</v>
      </c>
      <c r="H95">
        <v>2610</v>
      </c>
      <c r="I95">
        <v>710</v>
      </c>
    </row>
    <row r="96" spans="1:9" ht="14.25">
      <c r="A96" s="13" t="s">
        <v>35</v>
      </c>
      <c r="B96" s="14" t="s">
        <v>36</v>
      </c>
      <c r="C96" s="205"/>
      <c r="D96" s="82">
        <v>18016561.31</v>
      </c>
      <c r="E96" s="215">
        <v>84</v>
      </c>
      <c r="F96" s="82" t="s">
        <v>80</v>
      </c>
      <c r="G96" s="82">
        <f>D96/E96</f>
        <v>214482.87273809523</v>
      </c>
      <c r="H96">
        <v>2612</v>
      </c>
      <c r="I96">
        <v>210</v>
      </c>
    </row>
    <row r="97" spans="1:9" ht="14.25">
      <c r="A97" s="7" t="s">
        <v>35</v>
      </c>
      <c r="B97" s="8" t="s">
        <v>1</v>
      </c>
      <c r="C97" s="203"/>
      <c r="D97" s="80">
        <v>267000</v>
      </c>
      <c r="E97" s="49">
        <v>1</v>
      </c>
      <c r="F97" s="80" t="s">
        <v>2</v>
      </c>
      <c r="G97" s="80">
        <v>267000</v>
      </c>
      <c r="H97">
        <v>2612</v>
      </c>
      <c r="I97">
        <v>710</v>
      </c>
    </row>
    <row r="98" spans="1:9" ht="14.25">
      <c r="A98" s="7" t="s">
        <v>37</v>
      </c>
      <c r="B98" s="8" t="s">
        <v>1</v>
      </c>
      <c r="C98" s="203"/>
      <c r="D98" s="80">
        <v>50000</v>
      </c>
      <c r="E98" s="49">
        <v>1</v>
      </c>
      <c r="F98" s="80" t="s">
        <v>2</v>
      </c>
      <c r="G98" s="80">
        <v>50000</v>
      </c>
      <c r="H98">
        <v>2614</v>
      </c>
      <c r="I98">
        <v>710</v>
      </c>
    </row>
    <row r="99" spans="1:9" ht="14.25">
      <c r="A99" s="7" t="s">
        <v>38</v>
      </c>
      <c r="B99" s="8" t="s">
        <v>4</v>
      </c>
      <c r="C99" s="203"/>
      <c r="D99" s="80">
        <v>17141</v>
      </c>
      <c r="E99" s="49">
        <v>2</v>
      </c>
      <c r="F99" s="80" t="s">
        <v>2</v>
      </c>
      <c r="G99" s="80">
        <v>8570.5</v>
      </c>
      <c r="H99">
        <v>2616</v>
      </c>
      <c r="I99">
        <v>310</v>
      </c>
    </row>
    <row r="100" spans="1:9" ht="14.25">
      <c r="A100" s="7" t="s">
        <v>38</v>
      </c>
      <c r="B100" s="8" t="s">
        <v>11</v>
      </c>
      <c r="C100" s="203"/>
      <c r="D100" s="80">
        <v>8988</v>
      </c>
      <c r="E100" s="49">
        <v>1</v>
      </c>
      <c r="F100" s="80" t="s">
        <v>2</v>
      </c>
      <c r="G100" s="80">
        <v>8988</v>
      </c>
      <c r="H100">
        <v>2616</v>
      </c>
      <c r="I100">
        <v>510</v>
      </c>
    </row>
    <row r="101" spans="1:9" ht="14.25">
      <c r="A101" s="7" t="s">
        <v>38</v>
      </c>
      <c r="B101" s="8" t="s">
        <v>1</v>
      </c>
      <c r="C101" s="203"/>
      <c r="D101" s="80">
        <v>20000</v>
      </c>
      <c r="E101" s="49">
        <v>1</v>
      </c>
      <c r="F101" s="80" t="s">
        <v>2</v>
      </c>
      <c r="G101" s="80">
        <v>20000</v>
      </c>
      <c r="H101">
        <v>2616</v>
      </c>
      <c r="I101">
        <v>710</v>
      </c>
    </row>
    <row r="102" spans="1:9" ht="14.25">
      <c r="A102" s="7" t="s">
        <v>39</v>
      </c>
      <c r="B102" s="8" t="s">
        <v>1</v>
      </c>
      <c r="C102" s="203"/>
      <c r="D102" s="80">
        <v>10000</v>
      </c>
      <c r="E102" s="49">
        <v>1</v>
      </c>
      <c r="F102" s="80" t="s">
        <v>2</v>
      </c>
      <c r="G102" s="80">
        <v>10000</v>
      </c>
      <c r="H102">
        <v>2617</v>
      </c>
      <c r="I102">
        <v>710</v>
      </c>
    </row>
    <row r="103" spans="1:9" ht="14.25">
      <c r="A103" s="7" t="s">
        <v>40</v>
      </c>
      <c r="B103" s="8" t="s">
        <v>11</v>
      </c>
      <c r="C103" s="203"/>
      <c r="D103" s="80">
        <v>918562.26</v>
      </c>
      <c r="E103" s="49">
        <v>4</v>
      </c>
      <c r="F103" s="80" t="s">
        <v>2</v>
      </c>
      <c r="G103" s="80">
        <v>229640.565</v>
      </c>
      <c r="H103">
        <v>2618</v>
      </c>
      <c r="I103">
        <v>510</v>
      </c>
    </row>
    <row r="104" spans="1:9" ht="14.25">
      <c r="A104" s="7" t="s">
        <v>41</v>
      </c>
      <c r="B104" s="8" t="s">
        <v>1</v>
      </c>
      <c r="C104" s="203"/>
      <c r="D104" s="80">
        <v>77500</v>
      </c>
      <c r="E104" s="49">
        <v>1</v>
      </c>
      <c r="F104" s="80" t="s">
        <v>2</v>
      </c>
      <c r="G104" s="80">
        <v>77500</v>
      </c>
      <c r="H104">
        <v>2720</v>
      </c>
      <c r="I104">
        <v>710</v>
      </c>
    </row>
    <row r="105" spans="1:9" ht="14.25">
      <c r="A105" s="7" t="s">
        <v>42</v>
      </c>
      <c r="B105" s="8" t="s">
        <v>12</v>
      </c>
      <c r="C105" s="203"/>
      <c r="D105" s="80">
        <v>19147.65</v>
      </c>
      <c r="E105" s="49">
        <v>1</v>
      </c>
      <c r="F105" s="80" t="s">
        <v>2</v>
      </c>
      <c r="G105" s="80">
        <v>19147.65</v>
      </c>
      <c r="H105">
        <v>2824</v>
      </c>
      <c r="I105">
        <v>610</v>
      </c>
    </row>
    <row r="106" spans="1:9" ht="14.25">
      <c r="A106" s="7" t="s">
        <v>43</v>
      </c>
      <c r="B106" s="8" t="s">
        <v>4</v>
      </c>
      <c r="C106" s="203"/>
      <c r="D106" s="80">
        <v>515635.71</v>
      </c>
      <c r="E106" s="49">
        <v>10</v>
      </c>
      <c r="F106" s="80" t="s">
        <v>2</v>
      </c>
      <c r="G106" s="80">
        <v>51563.571</v>
      </c>
      <c r="H106">
        <v>2825</v>
      </c>
      <c r="I106">
        <v>310</v>
      </c>
    </row>
    <row r="107" spans="1:9" ht="14.25">
      <c r="A107" s="7" t="s">
        <v>43</v>
      </c>
      <c r="B107" s="8" t="s">
        <v>11</v>
      </c>
      <c r="C107" s="203"/>
      <c r="D107" s="80">
        <v>513485</v>
      </c>
      <c r="E107" s="49">
        <v>1</v>
      </c>
      <c r="F107" s="80" t="s">
        <v>2</v>
      </c>
      <c r="G107" s="80">
        <v>513485</v>
      </c>
      <c r="H107">
        <v>2825</v>
      </c>
      <c r="I107">
        <v>510</v>
      </c>
    </row>
    <row r="108" spans="1:9" ht="14.25">
      <c r="A108" s="7" t="s">
        <v>43</v>
      </c>
      <c r="B108" s="8" t="s">
        <v>12</v>
      </c>
      <c r="C108" s="203"/>
      <c r="D108" s="80">
        <v>1490900</v>
      </c>
      <c r="E108" s="49">
        <v>4</v>
      </c>
      <c r="F108" s="80" t="s">
        <v>2</v>
      </c>
      <c r="G108" s="80">
        <v>372725</v>
      </c>
      <c r="H108">
        <v>2825</v>
      </c>
      <c r="I108">
        <v>610</v>
      </c>
    </row>
    <row r="109" spans="1:9" ht="14.25">
      <c r="A109" s="7" t="s">
        <v>43</v>
      </c>
      <c r="B109" s="8" t="s">
        <v>1</v>
      </c>
      <c r="C109" s="203"/>
      <c r="D109" s="80">
        <v>510000</v>
      </c>
      <c r="E109" s="49">
        <v>3</v>
      </c>
      <c r="F109" s="80" t="s">
        <v>2</v>
      </c>
      <c r="G109" s="80">
        <v>170000</v>
      </c>
      <c r="H109">
        <v>2825</v>
      </c>
      <c r="I109">
        <v>710</v>
      </c>
    </row>
    <row r="110" spans="1:9" ht="14.25">
      <c r="A110" s="7" t="s">
        <v>44</v>
      </c>
      <c r="B110" s="8" t="s">
        <v>1</v>
      </c>
      <c r="C110" s="203"/>
      <c r="D110" s="80">
        <v>113000</v>
      </c>
      <c r="E110" s="49">
        <v>1</v>
      </c>
      <c r="F110" s="80" t="s">
        <v>2</v>
      </c>
      <c r="G110" s="80">
        <v>113000</v>
      </c>
      <c r="H110">
        <v>2926</v>
      </c>
      <c r="I110">
        <v>710</v>
      </c>
    </row>
    <row r="111" spans="1:7" ht="14.25">
      <c r="A111" s="10"/>
      <c r="B111" s="11"/>
      <c r="C111" s="204"/>
      <c r="D111" s="81"/>
      <c r="E111" s="81"/>
      <c r="F111" s="81"/>
      <c r="G111" s="81"/>
    </row>
    <row r="112" spans="3:6" ht="14.25">
      <c r="C112" s="1"/>
      <c r="D112" s="78"/>
      <c r="F112" s="78"/>
    </row>
    <row r="113" spans="4:7" ht="14.25">
      <c r="D113" s="3">
        <f>SUM(D8:D112)</f>
        <v>675949369.7200001</v>
      </c>
      <c r="E113" s="3">
        <f>SUM(E8:E112)</f>
        <v>8882.930000000002</v>
      </c>
      <c r="G113" s="98" t="s">
        <v>163</v>
      </c>
    </row>
  </sheetData>
  <sheetProtection/>
  <mergeCells count="3">
    <mergeCell ref="A2:G2"/>
    <mergeCell ref="A3:G3"/>
    <mergeCell ref="A4:G4"/>
  </mergeCells>
  <printOptions/>
  <pageMargins left="0.36" right="0.15748031496062992" top="0.2362204724409449" bottom="0.27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3">
      <selection activeCell="E114" sqref="E114"/>
    </sheetView>
  </sheetViews>
  <sheetFormatPr defaultColWidth="9.00390625" defaultRowHeight="14.25"/>
  <cols>
    <col min="1" max="1" width="27.50390625" style="0" customWidth="1"/>
    <col min="2" max="2" width="17.125" style="0" customWidth="1"/>
    <col min="3" max="3" width="12.25390625" style="0" customWidth="1"/>
    <col min="4" max="4" width="13.00390625" style="0" customWidth="1"/>
    <col min="5" max="5" width="16.50390625" style="0" customWidth="1"/>
    <col min="6" max="6" width="11.25390625" style="0" customWidth="1"/>
    <col min="7" max="7" width="13.00390625" style="0" customWidth="1"/>
    <col min="8" max="8" width="12.625" style="0" customWidth="1"/>
    <col min="9" max="9" width="14.25390625" style="0" customWidth="1"/>
    <col min="10" max="10" width="15.50390625" style="0" hidden="1" customWidth="1"/>
    <col min="11" max="11" width="11.125" style="0" customWidth="1"/>
    <col min="12" max="12" width="11.375" style="0" hidden="1" customWidth="1"/>
    <col min="13" max="13" width="13.125" style="0" customWidth="1"/>
  </cols>
  <sheetData>
    <row r="1" spans="1:7" ht="14.25">
      <c r="A1" s="294" t="s">
        <v>81</v>
      </c>
      <c r="B1" s="294"/>
      <c r="C1" s="294"/>
      <c r="D1" s="294"/>
      <c r="E1" s="294"/>
      <c r="F1" s="294"/>
      <c r="G1" s="294"/>
    </row>
    <row r="2" spans="1:7" ht="14.25">
      <c r="A2" s="294" t="s">
        <v>166</v>
      </c>
      <c r="B2" s="294"/>
      <c r="C2" s="294"/>
      <c r="D2" s="294"/>
      <c r="E2" s="294"/>
      <c r="F2" s="294"/>
      <c r="G2" s="294"/>
    </row>
    <row r="4" spans="1:13" ht="14.25">
      <c r="A4" s="301" t="s">
        <v>146</v>
      </c>
      <c r="B4" s="288" t="s">
        <v>165</v>
      </c>
      <c r="C4" s="288"/>
      <c r="D4" s="300"/>
      <c r="E4" s="291" t="s">
        <v>167</v>
      </c>
      <c r="F4" s="288"/>
      <c r="G4" s="288"/>
      <c r="H4" s="180" t="s">
        <v>102</v>
      </c>
      <c r="I4" s="127" t="s">
        <v>102</v>
      </c>
      <c r="J4" s="6" t="s">
        <v>89</v>
      </c>
      <c r="K4" s="6" t="s">
        <v>89</v>
      </c>
      <c r="L4" s="6" t="s">
        <v>87</v>
      </c>
      <c r="M4" s="6" t="s">
        <v>172</v>
      </c>
    </row>
    <row r="5" spans="1:13" ht="14.25">
      <c r="A5" s="302"/>
      <c r="B5" s="110" t="s">
        <v>147</v>
      </c>
      <c r="C5" s="17" t="s">
        <v>111</v>
      </c>
      <c r="D5" s="76" t="s">
        <v>102</v>
      </c>
      <c r="E5" s="162" t="s">
        <v>147</v>
      </c>
      <c r="F5" s="126" t="s">
        <v>111</v>
      </c>
      <c r="G5" s="126" t="s">
        <v>102</v>
      </c>
      <c r="H5" s="2" t="s">
        <v>168</v>
      </c>
      <c r="I5" s="12" t="s">
        <v>169</v>
      </c>
      <c r="J5" s="12" t="s">
        <v>170</v>
      </c>
      <c r="K5" s="12" t="s">
        <v>169</v>
      </c>
      <c r="L5" s="12" t="s">
        <v>171</v>
      </c>
      <c r="M5" s="12" t="s">
        <v>169</v>
      </c>
    </row>
    <row r="6" spans="1:13" ht="14.25">
      <c r="A6" s="161" t="s">
        <v>148</v>
      </c>
      <c r="B6" s="173">
        <v>411066728.07</v>
      </c>
      <c r="C6" s="176">
        <v>7079.53</v>
      </c>
      <c r="D6" s="163">
        <f aca="true" t="shared" si="0" ref="D6:D13">B6/C6</f>
        <v>58064.12686576651</v>
      </c>
      <c r="E6" s="5">
        <v>481136183.25</v>
      </c>
      <c r="F6" s="5">
        <v>5708.68</v>
      </c>
      <c r="G6" s="5">
        <f aca="true" t="shared" si="1" ref="G6:G13">E6/F6</f>
        <v>84281.51223224984</v>
      </c>
      <c r="H6" s="166">
        <f>G6-D6</f>
        <v>26217.385366483322</v>
      </c>
      <c r="I6" s="184">
        <f>(H6/G6)*100</f>
        <v>31.106923300376415</v>
      </c>
      <c r="J6" s="185">
        <f>E6-B6</f>
        <v>70069455.18</v>
      </c>
      <c r="K6" s="184">
        <f>J6/E6*100</f>
        <v>14.563331052487417</v>
      </c>
      <c r="L6" s="184">
        <f>F6-C6</f>
        <v>-1370.8499999999995</v>
      </c>
      <c r="M6" s="184">
        <f>L6/G6*100</f>
        <v>-1.6265132930012278</v>
      </c>
    </row>
    <row r="7" spans="1:13" ht="14.25">
      <c r="A7" s="128" t="s">
        <v>149</v>
      </c>
      <c r="B7" s="174">
        <v>121740464.32</v>
      </c>
      <c r="C7" s="177">
        <v>3306.26</v>
      </c>
      <c r="D7" s="164">
        <f t="shared" si="0"/>
        <v>36821.20109126323</v>
      </c>
      <c r="E7" s="8">
        <v>141255521.24</v>
      </c>
      <c r="F7" s="154">
        <v>2932.2499999999995</v>
      </c>
      <c r="G7" s="8">
        <f t="shared" si="1"/>
        <v>48173.082527069666</v>
      </c>
      <c r="H7" s="166">
        <f aca="true" t="shared" si="2" ref="H7:H13">G7-D7</f>
        <v>11351.881435806434</v>
      </c>
      <c r="I7" s="181">
        <f aca="true" t="shared" si="3" ref="I7:I13">(H7/G7)*100</f>
        <v>23.56478107753957</v>
      </c>
      <c r="J7" s="182">
        <f aca="true" t="shared" si="4" ref="J7:J12">E7-B7</f>
        <v>19515056.920000017</v>
      </c>
      <c r="K7" s="181">
        <f aca="true" t="shared" si="5" ref="K7:K12">J7/E7*100</f>
        <v>13.815429477509047</v>
      </c>
      <c r="L7" s="181">
        <f aca="true" t="shared" si="6" ref="L7:L12">F7-C7</f>
        <v>-374.0100000000007</v>
      </c>
      <c r="M7" s="181">
        <f aca="true" t="shared" si="7" ref="M7:M12">L7/G7*100</f>
        <v>-0.7763879336345875</v>
      </c>
    </row>
    <row r="8" spans="1:13" ht="14.25">
      <c r="A8" s="128" t="s">
        <v>150</v>
      </c>
      <c r="B8" s="174">
        <v>9486600</v>
      </c>
      <c r="C8" s="151">
        <v>60</v>
      </c>
      <c r="D8" s="164">
        <f t="shared" si="0"/>
        <v>158110</v>
      </c>
      <c r="E8" s="8">
        <v>18016561.31</v>
      </c>
      <c r="F8" s="178">
        <v>84</v>
      </c>
      <c r="G8" s="8">
        <f t="shared" si="1"/>
        <v>214482.87273809523</v>
      </c>
      <c r="H8" s="166">
        <f t="shared" si="2"/>
        <v>56372.87273809523</v>
      </c>
      <c r="I8" s="181">
        <f t="shared" si="3"/>
        <v>26.28315819274394</v>
      </c>
      <c r="J8" s="182">
        <f t="shared" si="4"/>
        <v>8529961.309999999</v>
      </c>
      <c r="K8" s="181">
        <f t="shared" si="5"/>
        <v>47.34511299481709</v>
      </c>
      <c r="L8" s="183">
        <f t="shared" si="6"/>
        <v>24</v>
      </c>
      <c r="M8" s="181">
        <f t="shared" si="7"/>
        <v>0.011189704657353396</v>
      </c>
    </row>
    <row r="9" spans="1:13" ht="14.25">
      <c r="A9" s="128" t="s">
        <v>151</v>
      </c>
      <c r="B9" s="174">
        <v>15878726.81</v>
      </c>
      <c r="C9" s="151">
        <v>1452</v>
      </c>
      <c r="D9" s="164">
        <f t="shared" si="0"/>
        <v>10935.762265840222</v>
      </c>
      <c r="E9" s="8">
        <v>12482983.76</v>
      </c>
      <c r="F9" s="50">
        <v>3712</v>
      </c>
      <c r="G9" s="8">
        <f t="shared" si="1"/>
        <v>3362.8727801724135</v>
      </c>
      <c r="H9" s="166">
        <f t="shared" si="2"/>
        <v>-7572.889485667808</v>
      </c>
      <c r="I9" s="181">
        <f t="shared" si="3"/>
        <v>-225.19107860153866</v>
      </c>
      <c r="J9" s="182">
        <f t="shared" si="4"/>
        <v>-3395743.0500000007</v>
      </c>
      <c r="K9" s="181">
        <f t="shared" si="5"/>
        <v>-27.202975789179433</v>
      </c>
      <c r="L9" s="183">
        <f t="shared" si="6"/>
        <v>2260</v>
      </c>
      <c r="M9" s="181">
        <f t="shared" si="7"/>
        <v>67.20444535770189</v>
      </c>
    </row>
    <row r="10" spans="1:13" ht="14.25">
      <c r="A10" s="128" t="s">
        <v>153</v>
      </c>
      <c r="B10" s="174">
        <v>9649653.11</v>
      </c>
      <c r="C10" s="151">
        <v>3069</v>
      </c>
      <c r="D10" s="164">
        <f t="shared" si="0"/>
        <v>3144.233662430759</v>
      </c>
      <c r="E10" s="8">
        <v>7729553.85</v>
      </c>
      <c r="F10" s="50">
        <v>9058</v>
      </c>
      <c r="G10" s="8">
        <f t="shared" si="1"/>
        <v>853.340014351954</v>
      </c>
      <c r="H10" s="166">
        <f t="shared" si="2"/>
        <v>-2290.893648078805</v>
      </c>
      <c r="I10" s="181">
        <f t="shared" si="3"/>
        <v>-268.4619975096987</v>
      </c>
      <c r="J10" s="182">
        <f t="shared" si="4"/>
        <v>-1920099.2599999998</v>
      </c>
      <c r="K10" s="181">
        <f t="shared" si="5"/>
        <v>-24.84101019620945</v>
      </c>
      <c r="L10" s="183">
        <f t="shared" si="6"/>
        <v>5989</v>
      </c>
      <c r="M10" s="181">
        <f t="shared" si="7"/>
        <v>701.8304426457939</v>
      </c>
    </row>
    <row r="11" spans="1:13" ht="14.25">
      <c r="A11" s="128" t="s">
        <v>154</v>
      </c>
      <c r="B11" s="174">
        <v>9565964.03</v>
      </c>
      <c r="C11" s="151">
        <v>14</v>
      </c>
      <c r="D11" s="164">
        <f t="shared" si="0"/>
        <v>683283.1449999999</v>
      </c>
      <c r="E11" s="8">
        <v>8361042.4</v>
      </c>
      <c r="F11" s="50">
        <v>14</v>
      </c>
      <c r="G11" s="8">
        <f t="shared" si="1"/>
        <v>597217.3142857143</v>
      </c>
      <c r="H11" s="166">
        <f t="shared" si="2"/>
        <v>-86065.8307142856</v>
      </c>
      <c r="I11" s="181">
        <f t="shared" si="3"/>
        <v>-14.4111412471727</v>
      </c>
      <c r="J11" s="182">
        <f t="shared" si="4"/>
        <v>-1204921.629999999</v>
      </c>
      <c r="K11" s="181">
        <f t="shared" si="5"/>
        <v>-14.411141247172706</v>
      </c>
      <c r="L11" s="183">
        <f t="shared" si="6"/>
        <v>0</v>
      </c>
      <c r="M11" s="181">
        <f t="shared" si="7"/>
        <v>0</v>
      </c>
    </row>
    <row r="12" spans="1:13" ht="14.25">
      <c r="A12" s="130" t="s">
        <v>155</v>
      </c>
      <c r="B12" s="175">
        <v>9594274.81</v>
      </c>
      <c r="C12" s="152">
        <v>45</v>
      </c>
      <c r="D12" s="165">
        <f t="shared" si="0"/>
        <v>213206.1068888889</v>
      </c>
      <c r="E12" s="42">
        <v>6967523.91</v>
      </c>
      <c r="F12" s="179">
        <v>48</v>
      </c>
      <c r="G12" s="42">
        <f t="shared" si="1"/>
        <v>145156.748125</v>
      </c>
      <c r="H12" s="166">
        <f t="shared" si="2"/>
        <v>-68049.35876388889</v>
      </c>
      <c r="I12" s="186">
        <f t="shared" si="3"/>
        <v>-46.87991405352302</v>
      </c>
      <c r="J12" s="187">
        <f t="shared" si="4"/>
        <v>-2626750.9000000004</v>
      </c>
      <c r="K12" s="186">
        <f t="shared" si="5"/>
        <v>-37.69991942517784</v>
      </c>
      <c r="L12" s="188">
        <f t="shared" si="6"/>
        <v>3</v>
      </c>
      <c r="M12" s="189">
        <f t="shared" si="7"/>
        <v>0.002066731336125404</v>
      </c>
    </row>
    <row r="13" spans="1:13" ht="15" thickBot="1">
      <c r="A13" s="43" t="s">
        <v>156</v>
      </c>
      <c r="B13" s="172">
        <f>SUM(B6:B12)</f>
        <v>586982411.1499999</v>
      </c>
      <c r="C13" s="153">
        <f>SUM(C6:C12)</f>
        <v>15025.79</v>
      </c>
      <c r="D13" s="112">
        <f t="shared" si="0"/>
        <v>39064.99499527145</v>
      </c>
      <c r="E13" s="133">
        <f>SUM(E6:E12)</f>
        <v>675949369.7199999</v>
      </c>
      <c r="F13" s="134">
        <f>SUM(F6:F12)</f>
        <v>21556.93</v>
      </c>
      <c r="G13" s="112">
        <f t="shared" si="1"/>
        <v>31356.47653538792</v>
      </c>
      <c r="H13" s="166">
        <f t="shared" si="2"/>
        <v>-7708.518459883533</v>
      </c>
      <c r="I13" s="190">
        <f t="shared" si="3"/>
        <v>-24.58349697289472</v>
      </c>
      <c r="J13" s="191">
        <f>E13-B13</f>
        <v>88966958.57000005</v>
      </c>
      <c r="K13" s="190">
        <f>J13/E13*100</f>
        <v>13.161778463800186</v>
      </c>
      <c r="L13" s="192">
        <f>F13-C13</f>
        <v>6531.139999999999</v>
      </c>
      <c r="M13" s="193">
        <f>L13/G13*100</f>
        <v>20.828679499844835</v>
      </c>
    </row>
    <row r="15" spans="5:6" ht="14.25">
      <c r="E15" s="2"/>
      <c r="F15" s="98" t="s">
        <v>164</v>
      </c>
    </row>
    <row r="16" spans="8:9" ht="14.25">
      <c r="H16" s="166"/>
      <c r="I16" s="166"/>
    </row>
    <row r="17" spans="8:9" ht="14.25">
      <c r="H17" s="166"/>
      <c r="I17" s="166"/>
    </row>
    <row r="18" spans="8:9" ht="14.25">
      <c r="H18" s="166"/>
      <c r="I18" s="166"/>
    </row>
    <row r="19" spans="8:9" ht="14.25">
      <c r="H19" s="166"/>
      <c r="I19" s="166"/>
    </row>
    <row r="20" spans="8:9" ht="14.25">
      <c r="H20" s="166"/>
      <c r="I20" s="166"/>
    </row>
    <row r="21" spans="8:9" ht="14.25">
      <c r="H21" s="166"/>
      <c r="I21" s="166"/>
    </row>
    <row r="22" spans="8:9" ht="14.25">
      <c r="H22" s="166"/>
      <c r="I22" s="166"/>
    </row>
    <row r="23" spans="8:9" ht="14.25">
      <c r="H23" s="166"/>
      <c r="I23" s="166"/>
    </row>
  </sheetData>
  <sheetProtection/>
  <mergeCells count="5">
    <mergeCell ref="A1:G1"/>
    <mergeCell ref="B4:D4"/>
    <mergeCell ref="E4:G4"/>
    <mergeCell ref="A4:A5"/>
    <mergeCell ref="A2:G2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2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12"/>
  <sheetViews>
    <sheetView tabSelected="1" zoomScalePageLayoutView="0" workbookViewId="0" topLeftCell="A1">
      <selection activeCell="I30" sqref="I30"/>
    </sheetView>
  </sheetViews>
  <sheetFormatPr defaultColWidth="9.00390625" defaultRowHeight="14.25"/>
  <cols>
    <col min="3" max="3" width="14.625" style="0" customWidth="1"/>
    <col min="4" max="4" width="14.625" style="2" customWidth="1"/>
    <col min="5" max="5" width="9.625" style="0" customWidth="1"/>
  </cols>
  <sheetData>
    <row r="1" spans="3:4" ht="14.25">
      <c r="C1" s="169">
        <v>52</v>
      </c>
      <c r="D1" s="169">
        <v>51</v>
      </c>
    </row>
    <row r="2" spans="2:5" ht="14.25">
      <c r="B2">
        <v>1101</v>
      </c>
      <c r="C2" s="2">
        <v>597.61</v>
      </c>
      <c r="D2" s="2">
        <v>847.97</v>
      </c>
      <c r="E2" s="171">
        <f>C2-D2</f>
        <v>-250.36</v>
      </c>
    </row>
    <row r="3" spans="2:5" ht="14.25">
      <c r="B3">
        <v>1102</v>
      </c>
      <c r="C3" s="2">
        <v>574.83</v>
      </c>
      <c r="D3" s="2">
        <v>494.29</v>
      </c>
      <c r="E3" s="171">
        <f aca="true" t="shared" si="0" ref="E3:E10">C3-D3</f>
        <v>80.54000000000002</v>
      </c>
    </row>
    <row r="4" spans="2:5" ht="14.25">
      <c r="B4">
        <v>1203</v>
      </c>
      <c r="C4" s="2">
        <v>1200.24</v>
      </c>
      <c r="D4" s="2">
        <v>1423.3</v>
      </c>
      <c r="E4" s="171">
        <f t="shared" si="0"/>
        <v>-223.05999999999995</v>
      </c>
    </row>
    <row r="5" spans="2:5" ht="14.25">
      <c r="B5">
        <v>1204</v>
      </c>
      <c r="C5" s="2">
        <v>368.86</v>
      </c>
      <c r="D5" s="2">
        <v>347.72</v>
      </c>
      <c r="E5" s="171">
        <f t="shared" si="0"/>
        <v>21.139999999999986</v>
      </c>
    </row>
    <row r="6" spans="2:5" ht="14.25">
      <c r="B6">
        <v>1305</v>
      </c>
      <c r="C6" s="2">
        <v>3042.95</v>
      </c>
      <c r="D6" s="2">
        <v>3599.04</v>
      </c>
      <c r="E6" s="171">
        <f t="shared" si="0"/>
        <v>-556.0900000000001</v>
      </c>
    </row>
    <row r="7" spans="2:5" ht="14.25">
      <c r="B7">
        <v>1306</v>
      </c>
      <c r="C7" s="2">
        <v>376.64</v>
      </c>
      <c r="D7" s="2">
        <v>385.21</v>
      </c>
      <c r="E7" s="171">
        <f t="shared" si="0"/>
        <v>-8.569999999999993</v>
      </c>
    </row>
    <row r="8" spans="2:5" ht="14.25">
      <c r="B8">
        <v>1407</v>
      </c>
      <c r="C8" s="2">
        <v>477.89</v>
      </c>
      <c r="D8" s="2">
        <v>644.35</v>
      </c>
      <c r="E8" s="171">
        <f t="shared" si="0"/>
        <v>-166.46000000000004</v>
      </c>
    </row>
    <row r="9" spans="2:5" ht="14.25">
      <c r="B9">
        <v>1508</v>
      </c>
      <c r="C9" s="2">
        <v>1790.61</v>
      </c>
      <c r="D9" s="2">
        <v>2490.85</v>
      </c>
      <c r="E9" s="171">
        <f t="shared" si="0"/>
        <v>-700.24</v>
      </c>
    </row>
    <row r="10" spans="2:5" ht="14.25">
      <c r="B10">
        <v>1509</v>
      </c>
      <c r="C10" s="2">
        <v>211.3</v>
      </c>
      <c r="D10" s="2">
        <v>153.06</v>
      </c>
      <c r="E10" s="171">
        <f t="shared" si="0"/>
        <v>58.24000000000001</v>
      </c>
    </row>
    <row r="12" ht="14.25">
      <c r="C1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26.625" style="1" customWidth="1"/>
    <col min="2" max="2" width="27.375" style="117" customWidth="1"/>
    <col min="3" max="3" width="32.75390625" style="117" customWidth="1"/>
    <col min="4" max="4" width="14.00390625" style="2" customWidth="1"/>
    <col min="5" max="5" width="9.00390625" style="78" customWidth="1"/>
    <col min="6" max="6" width="10.00390625" style="117" customWidth="1"/>
    <col min="7" max="7" width="28.50390625" style="2" customWidth="1"/>
    <col min="8" max="8" width="9.875" style="78" customWidth="1"/>
    <col min="9" max="9" width="10.625" style="0" customWidth="1"/>
  </cols>
  <sheetData>
    <row r="1" spans="1:8" ht="15">
      <c r="A1" s="285" t="s">
        <v>81</v>
      </c>
      <c r="B1" s="285"/>
      <c r="C1" s="285"/>
      <c r="D1" s="285"/>
      <c r="E1" s="285"/>
      <c r="F1" s="285"/>
      <c r="G1" s="285"/>
      <c r="H1" s="285"/>
    </row>
    <row r="2" spans="1:8" ht="15">
      <c r="A2" s="285" t="s">
        <v>126</v>
      </c>
      <c r="B2" s="285"/>
      <c r="C2" s="285"/>
      <c r="D2" s="285"/>
      <c r="E2" s="285"/>
      <c r="F2" s="285"/>
      <c r="G2" s="285"/>
      <c r="H2" s="285"/>
    </row>
    <row r="3" spans="1:8" ht="15">
      <c r="A3" s="285" t="s">
        <v>157</v>
      </c>
      <c r="B3" s="285"/>
      <c r="C3" s="285"/>
      <c r="D3" s="285"/>
      <c r="E3" s="285"/>
      <c r="F3" s="285"/>
      <c r="G3" s="285"/>
      <c r="H3" s="285"/>
    </row>
    <row r="4" spans="1:8" ht="15">
      <c r="A4" s="20" t="s">
        <v>162</v>
      </c>
      <c r="B4" s="21"/>
      <c r="C4" s="22"/>
      <c r="D4"/>
      <c r="E4" s="2"/>
      <c r="F4" s="21"/>
      <c r="G4"/>
      <c r="H4" s="2"/>
    </row>
    <row r="5" spans="1:9" ht="14.25">
      <c r="A5" s="17" t="s">
        <v>86</v>
      </c>
      <c r="B5" s="17" t="s">
        <v>87</v>
      </c>
      <c r="C5" s="17" t="s">
        <v>88</v>
      </c>
      <c r="D5" s="24" t="s">
        <v>89</v>
      </c>
      <c r="E5" s="17" t="s">
        <v>90</v>
      </c>
      <c r="F5" s="17" t="s">
        <v>91</v>
      </c>
      <c r="G5" s="17" t="s">
        <v>134</v>
      </c>
      <c r="H5" s="17" t="s">
        <v>90</v>
      </c>
      <c r="I5" s="17" t="s">
        <v>91</v>
      </c>
    </row>
    <row r="6" spans="1:9" ht="14.25">
      <c r="A6" s="4" t="s">
        <v>45</v>
      </c>
      <c r="B6" s="4" t="s">
        <v>4</v>
      </c>
      <c r="C6" s="5"/>
      <c r="D6" s="79">
        <v>621093.08</v>
      </c>
      <c r="E6" s="6">
        <v>5</v>
      </c>
      <c r="F6" s="79" t="s">
        <v>2</v>
      </c>
      <c r="G6" s="4" t="s">
        <v>4</v>
      </c>
      <c r="H6" s="6">
        <v>5</v>
      </c>
      <c r="I6" s="79" t="s">
        <v>2</v>
      </c>
    </row>
    <row r="7" spans="1:9" ht="14.25">
      <c r="A7" s="7"/>
      <c r="B7" s="7" t="s">
        <v>5</v>
      </c>
      <c r="C7" s="8" t="s">
        <v>46</v>
      </c>
      <c r="D7" s="80">
        <v>8072485.39</v>
      </c>
      <c r="E7" s="9">
        <v>81.28</v>
      </c>
      <c r="F7" s="80" t="s">
        <v>7</v>
      </c>
      <c r="G7" s="7" t="s">
        <v>5</v>
      </c>
      <c r="H7" s="9">
        <v>81.28</v>
      </c>
      <c r="I7" s="80" t="s">
        <v>7</v>
      </c>
    </row>
    <row r="8" spans="1:9" ht="14.25">
      <c r="A8" s="7"/>
      <c r="B8" s="7"/>
      <c r="C8" s="8" t="s">
        <v>47</v>
      </c>
      <c r="D8" s="80">
        <v>15559734.16</v>
      </c>
      <c r="E8" s="9">
        <v>149.61</v>
      </c>
      <c r="F8" s="80" t="s">
        <v>7</v>
      </c>
      <c r="G8" s="7"/>
      <c r="H8" s="9">
        <v>149.61</v>
      </c>
      <c r="I8" s="80" t="s">
        <v>7</v>
      </c>
    </row>
    <row r="9" spans="1:9" ht="14.25">
      <c r="A9" s="7"/>
      <c r="B9" s="7"/>
      <c r="C9" s="8" t="s">
        <v>48</v>
      </c>
      <c r="D9" s="80">
        <v>10323744.27</v>
      </c>
      <c r="E9" s="9">
        <v>102.17</v>
      </c>
      <c r="F9" s="80" t="s">
        <v>7</v>
      </c>
      <c r="G9" s="7"/>
      <c r="H9" s="9">
        <v>102.17</v>
      </c>
      <c r="I9" s="80" t="s">
        <v>7</v>
      </c>
    </row>
    <row r="10" spans="1:9" ht="14.25">
      <c r="A10" s="7"/>
      <c r="B10" s="7"/>
      <c r="C10" s="8" t="s">
        <v>49</v>
      </c>
      <c r="D10" s="80">
        <v>7050719.73</v>
      </c>
      <c r="E10" s="9">
        <v>63.94</v>
      </c>
      <c r="F10" s="80" t="s">
        <v>7</v>
      </c>
      <c r="G10" s="7"/>
      <c r="H10" s="9">
        <v>63.94</v>
      </c>
      <c r="I10" s="80" t="s">
        <v>7</v>
      </c>
    </row>
    <row r="11" spans="1:9" ht="14.25">
      <c r="A11" s="7"/>
      <c r="B11" s="7"/>
      <c r="C11" s="8" t="s">
        <v>50</v>
      </c>
      <c r="D11" s="80">
        <v>9590273.52</v>
      </c>
      <c r="E11" s="9">
        <v>93.03</v>
      </c>
      <c r="F11" s="80" t="s">
        <v>7</v>
      </c>
      <c r="G11" s="7"/>
      <c r="H11" s="9">
        <v>93.03</v>
      </c>
      <c r="I11" s="80" t="s">
        <v>7</v>
      </c>
    </row>
    <row r="12" spans="1:9" ht="14.25">
      <c r="A12" s="7"/>
      <c r="B12" s="7"/>
      <c r="C12" s="8" t="s">
        <v>51</v>
      </c>
      <c r="D12" s="80">
        <v>10287567.35</v>
      </c>
      <c r="E12" s="9">
        <v>107.58</v>
      </c>
      <c r="F12" s="80" t="s">
        <v>7</v>
      </c>
      <c r="G12" s="7"/>
      <c r="H12" s="9">
        <v>107.58</v>
      </c>
      <c r="I12" s="80" t="s">
        <v>7</v>
      </c>
    </row>
    <row r="13" spans="1:9" ht="14.25">
      <c r="A13" s="7"/>
      <c r="B13" s="7" t="s">
        <v>11</v>
      </c>
      <c r="C13" s="8"/>
      <c r="D13" s="80">
        <v>248837.1</v>
      </c>
      <c r="E13" s="9">
        <v>3</v>
      </c>
      <c r="F13" s="80" t="s">
        <v>2</v>
      </c>
      <c r="G13" s="7" t="s">
        <v>11</v>
      </c>
      <c r="H13" s="9">
        <v>3</v>
      </c>
      <c r="I13" s="80" t="s">
        <v>2</v>
      </c>
    </row>
    <row r="14" spans="1:9" ht="14.25">
      <c r="A14" s="7"/>
      <c r="B14" s="7" t="s">
        <v>12</v>
      </c>
      <c r="C14" s="8"/>
      <c r="D14" s="80">
        <v>335406.27</v>
      </c>
      <c r="E14" s="9">
        <v>1</v>
      </c>
      <c r="F14" s="80" t="s">
        <v>2</v>
      </c>
      <c r="G14" s="7" t="s">
        <v>12</v>
      </c>
      <c r="H14" s="9">
        <v>1</v>
      </c>
      <c r="I14" s="80" t="s">
        <v>2</v>
      </c>
    </row>
    <row r="15" spans="1:9" ht="14.25">
      <c r="A15" s="10"/>
      <c r="B15" s="10" t="s">
        <v>1</v>
      </c>
      <c r="C15" s="11"/>
      <c r="D15" s="81">
        <v>395143.74</v>
      </c>
      <c r="E15" s="12">
        <v>1</v>
      </c>
      <c r="F15" s="81" t="s">
        <v>2</v>
      </c>
      <c r="G15" s="10" t="s">
        <v>1</v>
      </c>
      <c r="H15" s="12">
        <v>1</v>
      </c>
      <c r="I15" s="81" t="s">
        <v>2</v>
      </c>
    </row>
    <row r="16" spans="1:9" ht="14.25">
      <c r="A16" s="13" t="s">
        <v>52</v>
      </c>
      <c r="B16" s="13" t="s">
        <v>4</v>
      </c>
      <c r="C16" s="14"/>
      <c r="D16" s="82">
        <v>209783.51</v>
      </c>
      <c r="E16" s="15">
        <v>3</v>
      </c>
      <c r="F16" s="82" t="s">
        <v>2</v>
      </c>
      <c r="G16" s="13" t="s">
        <v>4</v>
      </c>
      <c r="H16" s="15">
        <v>3</v>
      </c>
      <c r="I16" s="82" t="s">
        <v>2</v>
      </c>
    </row>
    <row r="17" spans="1:9" ht="14.25">
      <c r="A17" s="7"/>
      <c r="B17" s="7" t="s">
        <v>5</v>
      </c>
      <c r="C17" s="8" t="s">
        <v>53</v>
      </c>
      <c r="D17" s="80">
        <v>24915943.09</v>
      </c>
      <c r="E17" s="9">
        <v>287.83</v>
      </c>
      <c r="F17" s="80" t="s">
        <v>7</v>
      </c>
      <c r="G17" s="7" t="s">
        <v>5</v>
      </c>
      <c r="H17" s="9">
        <v>287.83</v>
      </c>
      <c r="I17" s="80" t="s">
        <v>7</v>
      </c>
    </row>
    <row r="18" spans="1:9" ht="14.25">
      <c r="A18" s="7"/>
      <c r="B18" s="7"/>
      <c r="C18" s="8" t="s">
        <v>54</v>
      </c>
      <c r="D18" s="80">
        <v>21223219.81</v>
      </c>
      <c r="E18" s="9">
        <v>238.28</v>
      </c>
      <c r="F18" s="80" t="s">
        <v>7</v>
      </c>
      <c r="G18" s="7"/>
      <c r="H18" s="9">
        <v>238.28</v>
      </c>
      <c r="I18" s="80" t="s">
        <v>7</v>
      </c>
    </row>
    <row r="19" spans="1:9" ht="14.25">
      <c r="A19" s="7"/>
      <c r="B19" s="7"/>
      <c r="C19" s="8" t="s">
        <v>55</v>
      </c>
      <c r="D19" s="80">
        <v>4124686.37</v>
      </c>
      <c r="E19" s="9">
        <v>48.72</v>
      </c>
      <c r="F19" s="80" t="s">
        <v>7</v>
      </c>
      <c r="G19" s="7"/>
      <c r="H19" s="9">
        <v>48.72</v>
      </c>
      <c r="I19" s="80" t="s">
        <v>7</v>
      </c>
    </row>
    <row r="20" spans="1:9" ht="14.25">
      <c r="A20" s="7"/>
      <c r="B20" s="7" t="s">
        <v>11</v>
      </c>
      <c r="C20" s="8"/>
      <c r="D20" s="80">
        <v>179897.45</v>
      </c>
      <c r="E20" s="9">
        <v>3</v>
      </c>
      <c r="F20" s="80" t="s">
        <v>2</v>
      </c>
      <c r="G20" s="7" t="s">
        <v>11</v>
      </c>
      <c r="H20" s="9">
        <v>3</v>
      </c>
      <c r="I20" s="80" t="s">
        <v>2</v>
      </c>
    </row>
    <row r="21" spans="1:9" ht="14.25">
      <c r="A21" s="10"/>
      <c r="B21" s="10" t="s">
        <v>1</v>
      </c>
      <c r="C21" s="11"/>
      <c r="D21" s="81">
        <v>540605</v>
      </c>
      <c r="E21" s="12">
        <v>4</v>
      </c>
      <c r="F21" s="81" t="s">
        <v>2</v>
      </c>
      <c r="G21" s="10" t="s">
        <v>1</v>
      </c>
      <c r="H21" s="12">
        <v>4</v>
      </c>
      <c r="I21" s="81" t="s">
        <v>2</v>
      </c>
    </row>
    <row r="22" spans="1:9" ht="14.25">
      <c r="A22" s="13" t="s">
        <v>56</v>
      </c>
      <c r="B22" s="13" t="s">
        <v>4</v>
      </c>
      <c r="C22" s="14"/>
      <c r="D22" s="82">
        <v>3774672.76</v>
      </c>
      <c r="E22" s="15">
        <v>4</v>
      </c>
      <c r="F22" s="82" t="s">
        <v>2</v>
      </c>
      <c r="G22" s="13" t="s">
        <v>4</v>
      </c>
      <c r="H22" s="15">
        <v>4</v>
      </c>
      <c r="I22" s="82" t="s">
        <v>2</v>
      </c>
    </row>
    <row r="23" spans="1:9" ht="14.25">
      <c r="A23" s="7"/>
      <c r="B23" s="7" t="s">
        <v>5</v>
      </c>
      <c r="C23" s="8" t="s">
        <v>57</v>
      </c>
      <c r="D23" s="80">
        <v>10144778.67</v>
      </c>
      <c r="E23" s="9">
        <v>120.72</v>
      </c>
      <c r="F23" s="80" t="s">
        <v>7</v>
      </c>
      <c r="G23" s="7" t="s">
        <v>5</v>
      </c>
      <c r="H23" s="9">
        <v>120.72</v>
      </c>
      <c r="I23" s="80" t="s">
        <v>7</v>
      </c>
    </row>
    <row r="24" spans="1:9" ht="14.25">
      <c r="A24" s="7"/>
      <c r="B24" s="7"/>
      <c r="C24" s="8" t="s">
        <v>58</v>
      </c>
      <c r="D24" s="80">
        <v>12414525.82</v>
      </c>
      <c r="E24" s="9">
        <v>223.74</v>
      </c>
      <c r="F24" s="80" t="s">
        <v>7</v>
      </c>
      <c r="G24" s="7"/>
      <c r="H24" s="9">
        <v>223.74</v>
      </c>
      <c r="I24" s="80" t="s">
        <v>7</v>
      </c>
    </row>
    <row r="25" spans="1:9" ht="14.25">
      <c r="A25" s="7"/>
      <c r="B25" s="7"/>
      <c r="C25" s="8" t="s">
        <v>59</v>
      </c>
      <c r="D25" s="80">
        <v>36935755.07</v>
      </c>
      <c r="E25" s="9">
        <v>643.14</v>
      </c>
      <c r="F25" s="80" t="s">
        <v>7</v>
      </c>
      <c r="G25" s="7"/>
      <c r="H25" s="9">
        <v>643.14</v>
      </c>
      <c r="I25" s="80" t="s">
        <v>7</v>
      </c>
    </row>
    <row r="26" spans="1:9" ht="14.25">
      <c r="A26" s="7"/>
      <c r="B26" s="7"/>
      <c r="C26" s="8" t="s">
        <v>60</v>
      </c>
      <c r="D26" s="80">
        <v>7375598.36</v>
      </c>
      <c r="E26" s="9">
        <v>90.67</v>
      </c>
      <c r="F26" s="80" t="s">
        <v>7</v>
      </c>
      <c r="G26" s="7"/>
      <c r="H26" s="9">
        <v>90.67</v>
      </c>
      <c r="I26" s="80" t="s">
        <v>7</v>
      </c>
    </row>
    <row r="27" spans="1:9" ht="14.25">
      <c r="A27" s="7"/>
      <c r="B27" s="7"/>
      <c r="C27" s="8" t="s">
        <v>61</v>
      </c>
      <c r="D27" s="80">
        <v>5971852.98</v>
      </c>
      <c r="E27" s="9">
        <v>75</v>
      </c>
      <c r="F27" s="80" t="s">
        <v>7</v>
      </c>
      <c r="G27" s="7"/>
      <c r="H27" s="9">
        <v>75</v>
      </c>
      <c r="I27" s="80" t="s">
        <v>7</v>
      </c>
    </row>
    <row r="28" spans="1:9" ht="14.25">
      <c r="A28" s="7"/>
      <c r="B28" s="7"/>
      <c r="C28" s="8" t="s">
        <v>62</v>
      </c>
      <c r="D28" s="80">
        <v>4492196.51</v>
      </c>
      <c r="E28" s="9">
        <v>46.97</v>
      </c>
      <c r="F28" s="80" t="s">
        <v>7</v>
      </c>
      <c r="G28" s="7"/>
      <c r="H28" s="9">
        <v>46.97</v>
      </c>
      <c r="I28" s="80" t="s">
        <v>7</v>
      </c>
    </row>
    <row r="29" spans="1:9" ht="14.25">
      <c r="A29" s="7"/>
      <c r="B29" s="7" t="s">
        <v>11</v>
      </c>
      <c r="C29" s="8"/>
      <c r="D29" s="80">
        <v>2616125.34</v>
      </c>
      <c r="E29" s="9">
        <v>4</v>
      </c>
      <c r="F29" s="80" t="s">
        <v>2</v>
      </c>
      <c r="G29" s="7" t="s">
        <v>11</v>
      </c>
      <c r="H29" s="9">
        <v>4</v>
      </c>
      <c r="I29" s="80" t="s">
        <v>2</v>
      </c>
    </row>
    <row r="30" spans="1:9" ht="14.25">
      <c r="A30" s="7"/>
      <c r="B30" s="7" t="s">
        <v>12</v>
      </c>
      <c r="C30" s="8"/>
      <c r="D30" s="80">
        <v>2292615.51</v>
      </c>
      <c r="E30" s="9">
        <v>2</v>
      </c>
      <c r="F30" s="80" t="s">
        <v>2</v>
      </c>
      <c r="G30" s="7" t="s">
        <v>12</v>
      </c>
      <c r="H30" s="9">
        <v>2</v>
      </c>
      <c r="I30" s="80" t="s">
        <v>2</v>
      </c>
    </row>
    <row r="31" spans="1:9" ht="14.25">
      <c r="A31" s="10"/>
      <c r="B31" s="10" t="s">
        <v>1</v>
      </c>
      <c r="C31" s="11"/>
      <c r="D31" s="81">
        <v>1429335.51</v>
      </c>
      <c r="E31" s="12">
        <v>3</v>
      </c>
      <c r="F31" s="81" t="s">
        <v>2</v>
      </c>
      <c r="G31" s="10" t="s">
        <v>1</v>
      </c>
      <c r="H31" s="12">
        <v>3</v>
      </c>
      <c r="I31" s="81" t="s">
        <v>2</v>
      </c>
    </row>
    <row r="32" spans="1:9" ht="14.25">
      <c r="A32" s="13" t="s">
        <v>63</v>
      </c>
      <c r="B32" s="13" t="s">
        <v>4</v>
      </c>
      <c r="C32" s="14"/>
      <c r="D32" s="82">
        <v>597306.72</v>
      </c>
      <c r="E32" s="15">
        <v>3</v>
      </c>
      <c r="F32" s="82" t="s">
        <v>2</v>
      </c>
      <c r="G32" s="13" t="s">
        <v>4</v>
      </c>
      <c r="H32" s="15">
        <v>3</v>
      </c>
      <c r="I32" s="82" t="s">
        <v>2</v>
      </c>
    </row>
    <row r="33" spans="1:9" ht="14.25">
      <c r="A33" s="7"/>
      <c r="B33" s="7" t="s">
        <v>5</v>
      </c>
      <c r="C33" s="8" t="s">
        <v>64</v>
      </c>
      <c r="D33" s="80">
        <v>7549113.88</v>
      </c>
      <c r="E33" s="9">
        <v>148.03</v>
      </c>
      <c r="F33" s="80" t="s">
        <v>7</v>
      </c>
      <c r="G33" s="7" t="s">
        <v>5</v>
      </c>
      <c r="H33" s="9">
        <v>148.03</v>
      </c>
      <c r="I33" s="80" t="s">
        <v>7</v>
      </c>
    </row>
    <row r="34" spans="1:9" ht="14.25">
      <c r="A34" s="7"/>
      <c r="B34" s="7"/>
      <c r="C34" s="8" t="s">
        <v>65</v>
      </c>
      <c r="D34" s="80">
        <v>10020351.74</v>
      </c>
      <c r="E34" s="9">
        <v>220.83</v>
      </c>
      <c r="F34" s="80" t="s">
        <v>7</v>
      </c>
      <c r="G34" s="7"/>
      <c r="H34" s="9">
        <v>220.83</v>
      </c>
      <c r="I34" s="80" t="s">
        <v>7</v>
      </c>
    </row>
    <row r="35" spans="1:9" ht="14.25">
      <c r="A35" s="7"/>
      <c r="B35" s="7" t="s">
        <v>11</v>
      </c>
      <c r="C35" s="8"/>
      <c r="D35" s="80">
        <v>171009.42</v>
      </c>
      <c r="E35" s="9">
        <v>2</v>
      </c>
      <c r="F35" s="80" t="s">
        <v>2</v>
      </c>
      <c r="G35" s="7" t="s">
        <v>11</v>
      </c>
      <c r="H35" s="9">
        <v>2</v>
      </c>
      <c r="I35" s="80" t="s">
        <v>2</v>
      </c>
    </row>
    <row r="36" spans="1:9" ht="14.25">
      <c r="A36" s="7"/>
      <c r="B36" s="7" t="s">
        <v>12</v>
      </c>
      <c r="C36" s="8"/>
      <c r="D36" s="80">
        <v>852927.63</v>
      </c>
      <c r="E36" s="9">
        <v>3</v>
      </c>
      <c r="F36" s="80" t="s">
        <v>2</v>
      </c>
      <c r="G36" s="7" t="s">
        <v>12</v>
      </c>
      <c r="H36" s="9">
        <v>3</v>
      </c>
      <c r="I36" s="80" t="s">
        <v>2</v>
      </c>
    </row>
    <row r="37" spans="1:9" ht="14.25">
      <c r="A37" s="10"/>
      <c r="B37" s="10" t="s">
        <v>1</v>
      </c>
      <c r="C37" s="11"/>
      <c r="D37" s="81">
        <v>136487.9</v>
      </c>
      <c r="E37" s="12">
        <v>1</v>
      </c>
      <c r="F37" s="81" t="s">
        <v>2</v>
      </c>
      <c r="G37" s="10" t="s">
        <v>1</v>
      </c>
      <c r="H37" s="12">
        <v>1</v>
      </c>
      <c r="I37" s="81" t="s">
        <v>2</v>
      </c>
    </row>
    <row r="38" spans="1:9" ht="14.25">
      <c r="A38" s="13" t="s">
        <v>66</v>
      </c>
      <c r="B38" s="13" t="s">
        <v>67</v>
      </c>
      <c r="C38" s="14" t="s">
        <v>68</v>
      </c>
      <c r="D38" s="82">
        <v>2002419.58</v>
      </c>
      <c r="E38" s="15">
        <v>42.29</v>
      </c>
      <c r="F38" s="82" t="s">
        <v>7</v>
      </c>
      <c r="G38" s="13" t="s">
        <v>67</v>
      </c>
      <c r="H38" s="15">
        <v>42.29</v>
      </c>
      <c r="I38" s="82" t="s">
        <v>7</v>
      </c>
    </row>
    <row r="39" spans="1:9" ht="14.25">
      <c r="A39" s="7"/>
      <c r="B39" s="7"/>
      <c r="C39" s="8" t="s">
        <v>69</v>
      </c>
      <c r="D39" s="80">
        <v>6269388.62</v>
      </c>
      <c r="E39" s="9">
        <v>123.14</v>
      </c>
      <c r="F39" s="80" t="s">
        <v>7</v>
      </c>
      <c r="G39" s="7"/>
      <c r="H39" s="9">
        <v>123.14</v>
      </c>
      <c r="I39" s="80" t="s">
        <v>7</v>
      </c>
    </row>
    <row r="40" spans="1:9" ht="14.25">
      <c r="A40" s="7"/>
      <c r="B40" s="7"/>
      <c r="C40" s="8" t="s">
        <v>70</v>
      </c>
      <c r="D40" s="80">
        <v>19753234.84</v>
      </c>
      <c r="E40" s="9">
        <v>439.63</v>
      </c>
      <c r="F40" s="80" t="s">
        <v>7</v>
      </c>
      <c r="G40" s="7"/>
      <c r="H40" s="9">
        <v>439.63</v>
      </c>
      <c r="I40" s="80" t="s">
        <v>7</v>
      </c>
    </row>
    <row r="41" spans="1:9" ht="14.25">
      <c r="A41" s="7"/>
      <c r="B41" s="7"/>
      <c r="C41" s="8" t="s">
        <v>71</v>
      </c>
      <c r="D41" s="80">
        <v>6363313.48</v>
      </c>
      <c r="E41" s="9">
        <v>150.47</v>
      </c>
      <c r="F41" s="80" t="s">
        <v>7</v>
      </c>
      <c r="G41" s="7"/>
      <c r="H41" s="9">
        <v>150.47</v>
      </c>
      <c r="I41" s="80" t="s">
        <v>7</v>
      </c>
    </row>
    <row r="42" spans="1:9" ht="14.25">
      <c r="A42" s="7"/>
      <c r="B42" s="7"/>
      <c r="C42" s="8" t="s">
        <v>72</v>
      </c>
      <c r="D42" s="80">
        <v>21131369.01</v>
      </c>
      <c r="E42" s="9">
        <v>417.5</v>
      </c>
      <c r="F42" s="80" t="s">
        <v>7</v>
      </c>
      <c r="G42" s="7"/>
      <c r="H42" s="9">
        <v>417.5</v>
      </c>
      <c r="I42" s="80" t="s">
        <v>7</v>
      </c>
    </row>
    <row r="43" spans="1:9" ht="14.25">
      <c r="A43" s="7"/>
      <c r="B43" s="7"/>
      <c r="C43" s="8" t="s">
        <v>73</v>
      </c>
      <c r="D43" s="80">
        <v>28065749.14</v>
      </c>
      <c r="E43" s="9">
        <v>412.33</v>
      </c>
      <c r="F43" s="80" t="s">
        <v>7</v>
      </c>
      <c r="G43" s="7"/>
      <c r="H43" s="9">
        <v>412.33</v>
      </c>
      <c r="I43" s="80" t="s">
        <v>7</v>
      </c>
    </row>
    <row r="44" spans="1:9" ht="14.25">
      <c r="A44" s="7"/>
      <c r="B44" s="7"/>
      <c r="C44" s="8" t="s">
        <v>74</v>
      </c>
      <c r="D44" s="80">
        <v>40253552.04</v>
      </c>
      <c r="E44" s="9">
        <v>865.64</v>
      </c>
      <c r="F44" s="80" t="s">
        <v>7</v>
      </c>
      <c r="G44" s="7"/>
      <c r="H44" s="9">
        <v>865.64</v>
      </c>
      <c r="I44" s="80" t="s">
        <v>7</v>
      </c>
    </row>
    <row r="45" spans="1:9" ht="14.25">
      <c r="A45" s="7"/>
      <c r="B45" s="7"/>
      <c r="C45" s="8" t="s">
        <v>75</v>
      </c>
      <c r="D45" s="80">
        <v>4683671.2</v>
      </c>
      <c r="E45" s="9">
        <v>104.61</v>
      </c>
      <c r="F45" s="80" t="s">
        <v>7</v>
      </c>
      <c r="G45" s="7"/>
      <c r="H45" s="9">
        <v>104.61</v>
      </c>
      <c r="I45" s="80" t="s">
        <v>7</v>
      </c>
    </row>
    <row r="46" spans="1:9" ht="14.25">
      <c r="A46" s="7"/>
      <c r="B46" s="7" t="s">
        <v>5</v>
      </c>
      <c r="C46" s="8" t="s">
        <v>76</v>
      </c>
      <c r="D46" s="80">
        <v>20822745.85</v>
      </c>
      <c r="E46" s="9">
        <v>487.34</v>
      </c>
      <c r="F46" s="80" t="s">
        <v>7</v>
      </c>
      <c r="G46" s="7" t="s">
        <v>5</v>
      </c>
      <c r="H46" s="9">
        <v>487.34</v>
      </c>
      <c r="I46" s="80" t="s">
        <v>7</v>
      </c>
    </row>
    <row r="47" spans="1:9" ht="14.25">
      <c r="A47" s="7"/>
      <c r="B47" s="7" t="s">
        <v>4</v>
      </c>
      <c r="C47" s="8"/>
      <c r="D47" s="80">
        <v>285800</v>
      </c>
      <c r="E47" s="9">
        <v>7</v>
      </c>
      <c r="F47" s="80" t="s">
        <v>2</v>
      </c>
      <c r="G47" s="7" t="s">
        <v>4</v>
      </c>
      <c r="H47" s="9">
        <v>7</v>
      </c>
      <c r="I47" s="80" t="s">
        <v>2</v>
      </c>
    </row>
    <row r="48" spans="1:9" ht="14.25">
      <c r="A48" s="7"/>
      <c r="B48" s="7" t="s">
        <v>11</v>
      </c>
      <c r="C48" s="8"/>
      <c r="D48" s="80">
        <v>107700</v>
      </c>
      <c r="E48" s="9">
        <v>6</v>
      </c>
      <c r="F48" s="80" t="s">
        <v>2</v>
      </c>
      <c r="G48" s="7" t="s">
        <v>11</v>
      </c>
      <c r="H48" s="9">
        <v>6</v>
      </c>
      <c r="I48" s="80" t="s">
        <v>2</v>
      </c>
    </row>
    <row r="49" spans="1:9" ht="14.25">
      <c r="A49" s="10"/>
      <c r="B49" s="10" t="s">
        <v>1</v>
      </c>
      <c r="C49" s="11"/>
      <c r="D49" s="81">
        <v>742500</v>
      </c>
      <c r="E49" s="12">
        <v>10</v>
      </c>
      <c r="F49" s="81" t="s">
        <v>2</v>
      </c>
      <c r="G49" s="10" t="s">
        <v>1</v>
      </c>
      <c r="H49" s="12">
        <v>10</v>
      </c>
      <c r="I49" s="81" t="s">
        <v>2</v>
      </c>
    </row>
    <row r="50" spans="1:9" ht="14.25">
      <c r="A50" s="13" t="s">
        <v>0</v>
      </c>
      <c r="B50" s="13" t="s">
        <v>67</v>
      </c>
      <c r="C50" s="14" t="s">
        <v>77</v>
      </c>
      <c r="D50" s="82">
        <v>10909723.33</v>
      </c>
      <c r="E50" s="15">
        <v>123.67</v>
      </c>
      <c r="F50" s="82" t="s">
        <v>7</v>
      </c>
      <c r="G50" s="13" t="s">
        <v>67</v>
      </c>
      <c r="H50" s="15">
        <v>123.67</v>
      </c>
      <c r="I50" s="82" t="s">
        <v>7</v>
      </c>
    </row>
    <row r="51" spans="1:9" ht="14.25">
      <c r="A51" s="7"/>
      <c r="B51" s="7"/>
      <c r="C51" s="8" t="s">
        <v>78</v>
      </c>
      <c r="D51" s="80">
        <v>10256117.73</v>
      </c>
      <c r="E51" s="9">
        <v>116.5</v>
      </c>
      <c r="F51" s="80" t="s">
        <v>7</v>
      </c>
      <c r="G51" s="7"/>
      <c r="H51" s="9">
        <v>116.5</v>
      </c>
      <c r="I51" s="80" t="s">
        <v>7</v>
      </c>
    </row>
    <row r="52" spans="1:9" ht="14.25">
      <c r="A52" s="7"/>
      <c r="B52" s="7"/>
      <c r="C52" s="8" t="s">
        <v>79</v>
      </c>
      <c r="D52" s="80">
        <v>12389728.12</v>
      </c>
      <c r="E52" s="9">
        <v>136.47</v>
      </c>
      <c r="F52" s="80" t="s">
        <v>7</v>
      </c>
      <c r="G52" s="7"/>
      <c r="H52" s="9">
        <v>136.47</v>
      </c>
      <c r="I52" s="80" t="s">
        <v>7</v>
      </c>
    </row>
    <row r="53" spans="1:9" ht="14.25">
      <c r="A53" s="7"/>
      <c r="B53" s="7" t="s">
        <v>4</v>
      </c>
      <c r="C53" s="8"/>
      <c r="D53" s="80">
        <v>1291124.55</v>
      </c>
      <c r="E53" s="9">
        <v>3</v>
      </c>
      <c r="F53" s="80" t="s">
        <v>2</v>
      </c>
      <c r="G53" s="7" t="s">
        <v>4</v>
      </c>
      <c r="H53" s="9">
        <v>3</v>
      </c>
      <c r="I53" s="80" t="s">
        <v>2</v>
      </c>
    </row>
    <row r="54" spans="1:9" ht="14.25">
      <c r="A54" s="7"/>
      <c r="B54" s="7" t="s">
        <v>11</v>
      </c>
      <c r="C54" s="8"/>
      <c r="D54" s="80">
        <v>781950.55</v>
      </c>
      <c r="E54" s="9">
        <v>4</v>
      </c>
      <c r="F54" s="80" t="s">
        <v>2</v>
      </c>
      <c r="G54" s="7" t="s">
        <v>11</v>
      </c>
      <c r="H54" s="9">
        <v>4</v>
      </c>
      <c r="I54" s="80" t="s">
        <v>2</v>
      </c>
    </row>
    <row r="55" spans="1:9" ht="14.25">
      <c r="A55" s="7"/>
      <c r="B55" s="7" t="s">
        <v>12</v>
      </c>
      <c r="C55" s="8"/>
      <c r="D55" s="80">
        <v>583940.51</v>
      </c>
      <c r="E55" s="9">
        <v>1</v>
      </c>
      <c r="F55" s="80" t="s">
        <v>2</v>
      </c>
      <c r="G55" s="7" t="s">
        <v>12</v>
      </c>
      <c r="H55" s="9">
        <v>1</v>
      </c>
      <c r="I55" s="80" t="s">
        <v>2</v>
      </c>
    </row>
    <row r="56" spans="1:9" ht="14.25">
      <c r="A56" s="10"/>
      <c r="B56" s="10" t="s">
        <v>1</v>
      </c>
      <c r="C56" s="11"/>
      <c r="D56" s="81">
        <v>1519253.81</v>
      </c>
      <c r="E56" s="12">
        <v>7</v>
      </c>
      <c r="F56" s="81" t="s">
        <v>2</v>
      </c>
      <c r="G56" s="10" t="s">
        <v>1</v>
      </c>
      <c r="H56" s="12">
        <v>7</v>
      </c>
      <c r="I56" s="81" t="s">
        <v>2</v>
      </c>
    </row>
    <row r="57" spans="1:9" ht="14.25">
      <c r="A57" s="13" t="s">
        <v>3</v>
      </c>
      <c r="B57" s="13" t="s">
        <v>4</v>
      </c>
      <c r="C57" s="14"/>
      <c r="D57" s="82">
        <v>1684332.51</v>
      </c>
      <c r="E57" s="15">
        <v>5</v>
      </c>
      <c r="F57" s="82" t="s">
        <v>2</v>
      </c>
      <c r="G57" s="13" t="s">
        <v>4</v>
      </c>
      <c r="H57" s="15">
        <v>5</v>
      </c>
      <c r="I57" s="82" t="s">
        <v>2</v>
      </c>
    </row>
    <row r="58" spans="1:9" ht="14.25">
      <c r="A58" s="7"/>
      <c r="B58" s="7" t="s">
        <v>5</v>
      </c>
      <c r="C58" s="8" t="s">
        <v>6</v>
      </c>
      <c r="D58" s="80">
        <v>7737808.32</v>
      </c>
      <c r="E58" s="9">
        <v>64.03</v>
      </c>
      <c r="F58" s="80" t="s">
        <v>7</v>
      </c>
      <c r="G58" s="7" t="s">
        <v>5</v>
      </c>
      <c r="H58" s="9">
        <v>64.03</v>
      </c>
      <c r="I58" s="80" t="s">
        <v>7</v>
      </c>
    </row>
    <row r="59" spans="1:9" ht="14.25">
      <c r="A59" s="7"/>
      <c r="B59" s="7"/>
      <c r="C59" s="8" t="s">
        <v>8</v>
      </c>
      <c r="D59" s="80">
        <v>15214171.3</v>
      </c>
      <c r="E59" s="9">
        <v>119.72</v>
      </c>
      <c r="F59" s="80" t="s">
        <v>7</v>
      </c>
      <c r="G59" s="7"/>
      <c r="H59" s="9">
        <v>119.72</v>
      </c>
      <c r="I59" s="80" t="s">
        <v>7</v>
      </c>
    </row>
    <row r="60" spans="1:9" ht="14.25">
      <c r="A60" s="7"/>
      <c r="B60" s="7"/>
      <c r="C60" s="8" t="s">
        <v>9</v>
      </c>
      <c r="D60" s="80">
        <v>22412361.61</v>
      </c>
      <c r="E60" s="9">
        <v>188.14</v>
      </c>
      <c r="F60" s="80" t="s">
        <v>7</v>
      </c>
      <c r="G60" s="7"/>
      <c r="H60" s="9">
        <v>188.14</v>
      </c>
      <c r="I60" s="80" t="s">
        <v>7</v>
      </c>
    </row>
    <row r="61" spans="1:9" ht="14.25">
      <c r="A61" s="7"/>
      <c r="B61" s="7"/>
      <c r="C61" s="8" t="s">
        <v>10</v>
      </c>
      <c r="D61" s="80">
        <v>11613304.39</v>
      </c>
      <c r="E61" s="9">
        <v>106</v>
      </c>
      <c r="F61" s="80" t="s">
        <v>7</v>
      </c>
      <c r="G61" s="7"/>
      <c r="H61" s="9">
        <v>106</v>
      </c>
      <c r="I61" s="80" t="s">
        <v>7</v>
      </c>
    </row>
    <row r="62" spans="1:9" ht="14.25">
      <c r="A62" s="7"/>
      <c r="B62" s="7" t="s">
        <v>11</v>
      </c>
      <c r="C62" s="8"/>
      <c r="D62" s="80">
        <v>122714.51</v>
      </c>
      <c r="E62" s="9">
        <v>6</v>
      </c>
      <c r="F62" s="80" t="s">
        <v>2</v>
      </c>
      <c r="G62" s="7" t="s">
        <v>11</v>
      </c>
      <c r="H62" s="9">
        <v>6</v>
      </c>
      <c r="I62" s="80" t="s">
        <v>2</v>
      </c>
    </row>
    <row r="63" spans="1:9" ht="14.25">
      <c r="A63" s="7"/>
      <c r="B63" s="7" t="s">
        <v>12</v>
      </c>
      <c r="C63" s="8"/>
      <c r="D63" s="80">
        <v>196704.19</v>
      </c>
      <c r="E63" s="9">
        <v>1</v>
      </c>
      <c r="F63" s="80" t="s">
        <v>2</v>
      </c>
      <c r="G63" s="7" t="s">
        <v>12</v>
      </c>
      <c r="H63" s="9">
        <v>1</v>
      </c>
      <c r="I63" s="80" t="s">
        <v>2</v>
      </c>
    </row>
    <row r="64" spans="1:9" ht="14.25">
      <c r="A64" s="10"/>
      <c r="B64" s="10" t="s">
        <v>1</v>
      </c>
      <c r="C64" s="11"/>
      <c r="D64" s="81">
        <v>443896.96</v>
      </c>
      <c r="E64" s="12">
        <v>3</v>
      </c>
      <c r="F64" s="81" t="s">
        <v>2</v>
      </c>
      <c r="G64" s="10" t="s">
        <v>1</v>
      </c>
      <c r="H64" s="12">
        <v>3</v>
      </c>
      <c r="I64" s="81" t="s">
        <v>2</v>
      </c>
    </row>
    <row r="65" spans="1:9" ht="14.25">
      <c r="A65" s="13" t="s">
        <v>13</v>
      </c>
      <c r="B65" s="13" t="s">
        <v>4</v>
      </c>
      <c r="C65" s="14"/>
      <c r="D65" s="82">
        <v>3416278.71</v>
      </c>
      <c r="E65" s="15">
        <v>5</v>
      </c>
      <c r="F65" s="82" t="s">
        <v>2</v>
      </c>
      <c r="G65" s="13" t="s">
        <v>4</v>
      </c>
      <c r="H65" s="15">
        <v>5</v>
      </c>
      <c r="I65" s="82" t="s">
        <v>2</v>
      </c>
    </row>
    <row r="66" spans="1:9" ht="14.25">
      <c r="A66" s="7"/>
      <c r="B66" s="7" t="s">
        <v>5</v>
      </c>
      <c r="C66" s="8" t="s">
        <v>14</v>
      </c>
      <c r="D66" s="80">
        <v>5715972.76</v>
      </c>
      <c r="E66" s="9">
        <v>69.26</v>
      </c>
      <c r="F66" s="80" t="s">
        <v>7</v>
      </c>
      <c r="G66" s="7" t="s">
        <v>5</v>
      </c>
      <c r="H66" s="9">
        <v>69.26</v>
      </c>
      <c r="I66" s="80" t="s">
        <v>7</v>
      </c>
    </row>
    <row r="67" spans="1:9" ht="14.25">
      <c r="A67" s="7"/>
      <c r="B67" s="7"/>
      <c r="C67" s="8" t="s">
        <v>15</v>
      </c>
      <c r="D67" s="80">
        <v>3459850.38</v>
      </c>
      <c r="E67" s="9">
        <v>43.68</v>
      </c>
      <c r="F67" s="80" t="s">
        <v>7</v>
      </c>
      <c r="G67" s="7"/>
      <c r="H67" s="9">
        <v>43.68</v>
      </c>
      <c r="I67" s="80" t="s">
        <v>7</v>
      </c>
    </row>
    <row r="68" spans="1:9" ht="14.25">
      <c r="A68" s="7"/>
      <c r="B68" s="7"/>
      <c r="C68" s="8" t="s">
        <v>16</v>
      </c>
      <c r="D68" s="80">
        <v>7827770.25</v>
      </c>
      <c r="E68" s="9">
        <v>101</v>
      </c>
      <c r="F68" s="80" t="s">
        <v>7</v>
      </c>
      <c r="G68" s="7"/>
      <c r="H68" s="9">
        <v>101</v>
      </c>
      <c r="I68" s="80" t="s">
        <v>7</v>
      </c>
    </row>
    <row r="69" spans="1:9" ht="14.25">
      <c r="A69" s="7"/>
      <c r="B69" s="7"/>
      <c r="C69" s="8" t="s">
        <v>17</v>
      </c>
      <c r="D69" s="80">
        <v>5206932.17</v>
      </c>
      <c r="E69" s="9">
        <v>65.39</v>
      </c>
      <c r="F69" s="80" t="s">
        <v>7</v>
      </c>
      <c r="G69" s="7"/>
      <c r="H69" s="9">
        <v>65.39</v>
      </c>
      <c r="I69" s="80" t="s">
        <v>7</v>
      </c>
    </row>
    <row r="70" spans="1:9" ht="14.25">
      <c r="A70" s="7"/>
      <c r="B70" s="7"/>
      <c r="C70" s="8" t="s">
        <v>18</v>
      </c>
      <c r="D70" s="80">
        <v>8486223.95</v>
      </c>
      <c r="E70" s="9">
        <v>110.34</v>
      </c>
      <c r="F70" s="80" t="s">
        <v>7</v>
      </c>
      <c r="G70" s="7"/>
      <c r="H70" s="9">
        <v>110.34</v>
      </c>
      <c r="I70" s="80" t="s">
        <v>7</v>
      </c>
    </row>
    <row r="71" spans="1:9" ht="14.25">
      <c r="A71" s="7"/>
      <c r="B71" s="7"/>
      <c r="C71" s="8" t="s">
        <v>19</v>
      </c>
      <c r="D71" s="80">
        <v>5185068.72</v>
      </c>
      <c r="E71" s="9">
        <v>58.84</v>
      </c>
      <c r="F71" s="80" t="s">
        <v>7</v>
      </c>
      <c r="G71" s="7"/>
      <c r="H71" s="9">
        <v>58.84</v>
      </c>
      <c r="I71" s="80" t="s">
        <v>7</v>
      </c>
    </row>
    <row r="72" spans="1:9" ht="14.25">
      <c r="A72" s="7"/>
      <c r="B72" s="7"/>
      <c r="C72" s="8" t="s">
        <v>110</v>
      </c>
      <c r="D72" s="80">
        <v>1266098.21</v>
      </c>
      <c r="E72" s="9">
        <v>11.37</v>
      </c>
      <c r="F72" s="80" t="s">
        <v>7</v>
      </c>
      <c r="G72" s="7"/>
      <c r="H72" s="9">
        <v>11.37</v>
      </c>
      <c r="I72" s="80" t="s">
        <v>7</v>
      </c>
    </row>
    <row r="73" spans="1:9" ht="14.25">
      <c r="A73" s="7"/>
      <c r="B73" s="7"/>
      <c r="C73" s="8" t="s">
        <v>20</v>
      </c>
      <c r="D73" s="80">
        <v>11246583.86</v>
      </c>
      <c r="E73" s="9">
        <v>135.32</v>
      </c>
      <c r="F73" s="80" t="s">
        <v>7</v>
      </c>
      <c r="G73" s="7"/>
      <c r="H73" s="9">
        <v>135.32</v>
      </c>
      <c r="I73" s="80" t="s">
        <v>7</v>
      </c>
    </row>
    <row r="74" spans="1:9" ht="14.25">
      <c r="A74" s="7"/>
      <c r="B74" s="7"/>
      <c r="C74" s="8" t="s">
        <v>21</v>
      </c>
      <c r="D74" s="80">
        <v>4430126.29</v>
      </c>
      <c r="E74" s="9">
        <v>57.42</v>
      </c>
      <c r="F74" s="80" t="s">
        <v>7</v>
      </c>
      <c r="G74" s="7"/>
      <c r="H74" s="9">
        <v>57.42</v>
      </c>
      <c r="I74" s="80" t="s">
        <v>7</v>
      </c>
    </row>
    <row r="75" spans="1:9" ht="14.25">
      <c r="A75" s="7"/>
      <c r="B75" s="7"/>
      <c r="C75" s="8" t="s">
        <v>22</v>
      </c>
      <c r="D75" s="80">
        <v>5784196.92</v>
      </c>
      <c r="E75" s="9">
        <v>73.34</v>
      </c>
      <c r="F75" s="80" t="s">
        <v>7</v>
      </c>
      <c r="G75" s="7"/>
      <c r="H75" s="9">
        <v>73.34</v>
      </c>
      <c r="I75" s="80" t="s">
        <v>7</v>
      </c>
    </row>
    <row r="76" spans="1:9" ht="14.25">
      <c r="A76" s="7"/>
      <c r="B76" s="7"/>
      <c r="C76" s="8" t="s">
        <v>23</v>
      </c>
      <c r="D76" s="80">
        <v>5106542.54</v>
      </c>
      <c r="E76" s="9">
        <v>68.81</v>
      </c>
      <c r="F76" s="80" t="s">
        <v>7</v>
      </c>
      <c r="G76" s="7"/>
      <c r="H76" s="9">
        <v>68.81</v>
      </c>
      <c r="I76" s="80" t="s">
        <v>7</v>
      </c>
    </row>
    <row r="77" spans="1:9" ht="14.25">
      <c r="A77" s="7"/>
      <c r="B77" s="7"/>
      <c r="C77" s="8" t="s">
        <v>24</v>
      </c>
      <c r="D77" s="80">
        <v>9091555.1</v>
      </c>
      <c r="E77" s="9">
        <v>110.78</v>
      </c>
      <c r="F77" s="80" t="s">
        <v>7</v>
      </c>
      <c r="G77" s="7"/>
      <c r="H77" s="9">
        <v>110.78</v>
      </c>
      <c r="I77" s="80" t="s">
        <v>7</v>
      </c>
    </row>
    <row r="78" spans="1:9" ht="14.25">
      <c r="A78" s="7"/>
      <c r="B78" s="7"/>
      <c r="C78" s="8" t="s">
        <v>25</v>
      </c>
      <c r="D78" s="80">
        <v>11430171.4</v>
      </c>
      <c r="E78" s="9">
        <v>199.8</v>
      </c>
      <c r="F78" s="80" t="s">
        <v>7</v>
      </c>
      <c r="G78" s="7"/>
      <c r="H78" s="9">
        <v>199.8</v>
      </c>
      <c r="I78" s="80" t="s">
        <v>7</v>
      </c>
    </row>
    <row r="79" spans="1:9" ht="14.25">
      <c r="A79" s="7"/>
      <c r="B79" s="7"/>
      <c r="C79" s="8" t="s">
        <v>26</v>
      </c>
      <c r="D79" s="80">
        <v>10851716.05</v>
      </c>
      <c r="E79" s="9">
        <v>122</v>
      </c>
      <c r="F79" s="80" t="s">
        <v>7</v>
      </c>
      <c r="G79" s="7"/>
      <c r="H79" s="9">
        <v>122</v>
      </c>
      <c r="I79" s="80" t="s">
        <v>7</v>
      </c>
    </row>
    <row r="80" spans="1:9" ht="14.25">
      <c r="A80" s="7"/>
      <c r="B80" s="7"/>
      <c r="C80" s="8" t="s">
        <v>27</v>
      </c>
      <c r="D80" s="80">
        <v>10269710</v>
      </c>
      <c r="E80" s="9">
        <v>111.22</v>
      </c>
      <c r="F80" s="80" t="s">
        <v>7</v>
      </c>
      <c r="G80" s="7"/>
      <c r="H80" s="9">
        <v>111.22</v>
      </c>
      <c r="I80" s="80" t="s">
        <v>7</v>
      </c>
    </row>
    <row r="81" spans="1:9" ht="14.25">
      <c r="A81" s="7"/>
      <c r="B81" s="7"/>
      <c r="C81" s="8" t="s">
        <v>28</v>
      </c>
      <c r="D81" s="80">
        <v>25407359.06</v>
      </c>
      <c r="E81" s="9">
        <v>282.98</v>
      </c>
      <c r="F81" s="80" t="s">
        <v>7</v>
      </c>
      <c r="G81" s="7"/>
      <c r="H81" s="9">
        <v>282.98</v>
      </c>
      <c r="I81" s="80" t="s">
        <v>7</v>
      </c>
    </row>
    <row r="82" spans="1:9" ht="14.25">
      <c r="A82" s="7"/>
      <c r="B82" s="7"/>
      <c r="C82" s="8" t="s">
        <v>109</v>
      </c>
      <c r="D82" s="80">
        <v>4010705.62</v>
      </c>
      <c r="E82" s="9">
        <v>64.03</v>
      </c>
      <c r="F82" s="80" t="s">
        <v>7</v>
      </c>
      <c r="G82" s="7"/>
      <c r="H82" s="9">
        <v>64.03</v>
      </c>
      <c r="I82" s="80" t="s">
        <v>7</v>
      </c>
    </row>
    <row r="83" spans="1:9" ht="14.25">
      <c r="A83" s="7"/>
      <c r="B83" s="7"/>
      <c r="C83" s="8" t="s">
        <v>29</v>
      </c>
      <c r="D83" s="80">
        <v>6761733.74</v>
      </c>
      <c r="E83" s="9">
        <v>80.31</v>
      </c>
      <c r="F83" s="80" t="s">
        <v>7</v>
      </c>
      <c r="G83" s="7"/>
      <c r="H83" s="9">
        <v>80.31</v>
      </c>
      <c r="I83" s="80" t="s">
        <v>7</v>
      </c>
    </row>
    <row r="84" spans="1:9" ht="14.25">
      <c r="A84" s="7"/>
      <c r="B84" s="7"/>
      <c r="C84" s="8" t="s">
        <v>30</v>
      </c>
      <c r="D84" s="80">
        <v>1680606.24</v>
      </c>
      <c r="E84" s="9">
        <v>24.72</v>
      </c>
      <c r="F84" s="80" t="s">
        <v>7</v>
      </c>
      <c r="G84" s="7"/>
      <c r="H84" s="9">
        <v>24.72</v>
      </c>
      <c r="I84" s="80" t="s">
        <v>7</v>
      </c>
    </row>
    <row r="85" spans="1:9" ht="14.25">
      <c r="A85" s="7"/>
      <c r="B85" s="7" t="s">
        <v>11</v>
      </c>
      <c r="C85" s="8"/>
      <c r="D85" s="80">
        <v>1724697.17</v>
      </c>
      <c r="E85" s="9">
        <v>7</v>
      </c>
      <c r="F85" s="80" t="s">
        <v>2</v>
      </c>
      <c r="G85" s="7" t="s">
        <v>11</v>
      </c>
      <c r="H85" s="9">
        <v>7</v>
      </c>
      <c r="I85" s="80" t="s">
        <v>2</v>
      </c>
    </row>
    <row r="86" spans="1:9" ht="14.25">
      <c r="A86" s="7"/>
      <c r="B86" s="7" t="s">
        <v>12</v>
      </c>
      <c r="C86" s="8"/>
      <c r="D86" s="80">
        <v>1195882.15</v>
      </c>
      <c r="E86" s="9">
        <v>1</v>
      </c>
      <c r="F86" s="80" t="s">
        <v>2</v>
      </c>
      <c r="G86" s="7" t="s">
        <v>12</v>
      </c>
      <c r="H86" s="9">
        <v>1</v>
      </c>
      <c r="I86" s="80" t="s">
        <v>2</v>
      </c>
    </row>
    <row r="87" spans="1:9" ht="14.25">
      <c r="A87" s="10"/>
      <c r="B87" s="10" t="s">
        <v>1</v>
      </c>
      <c r="C87" s="11"/>
      <c r="D87" s="81">
        <v>1502319.48</v>
      </c>
      <c r="E87" s="12">
        <v>2</v>
      </c>
      <c r="F87" s="81" t="s">
        <v>2</v>
      </c>
      <c r="G87" s="10" t="s">
        <v>1</v>
      </c>
      <c r="H87" s="12">
        <v>2</v>
      </c>
      <c r="I87" s="81" t="s">
        <v>2</v>
      </c>
    </row>
    <row r="88" spans="1:9" ht="14.25">
      <c r="A88" s="13" t="s">
        <v>31</v>
      </c>
      <c r="B88" s="13" t="s">
        <v>4</v>
      </c>
      <c r="C88" s="14"/>
      <c r="D88" s="82">
        <v>69815.21</v>
      </c>
      <c r="E88" s="15">
        <v>1</v>
      </c>
      <c r="F88" s="82" t="s">
        <v>2</v>
      </c>
      <c r="G88" s="13" t="s">
        <v>4</v>
      </c>
      <c r="H88" s="15">
        <v>1</v>
      </c>
      <c r="I88" s="82" t="s">
        <v>2</v>
      </c>
    </row>
    <row r="89" spans="1:9" ht="14.25">
      <c r="A89" s="7"/>
      <c r="B89" s="7" t="s">
        <v>5</v>
      </c>
      <c r="C89" s="8" t="s">
        <v>32</v>
      </c>
      <c r="D89" s="80">
        <v>24153689.31</v>
      </c>
      <c r="E89" s="9">
        <v>153.02</v>
      </c>
      <c r="F89" s="80" t="s">
        <v>7</v>
      </c>
      <c r="G89" s="7" t="s">
        <v>5</v>
      </c>
      <c r="H89" s="9">
        <v>153.02</v>
      </c>
      <c r="I89" s="80" t="s">
        <v>7</v>
      </c>
    </row>
    <row r="90" spans="1:9" ht="14.25">
      <c r="A90" s="7"/>
      <c r="B90" s="7" t="s">
        <v>5</v>
      </c>
      <c r="C90" s="8" t="s">
        <v>33</v>
      </c>
      <c r="D90" s="80">
        <v>9087886.64</v>
      </c>
      <c r="E90" s="9">
        <v>58.28</v>
      </c>
      <c r="F90" s="80" t="s">
        <v>7</v>
      </c>
      <c r="G90" s="7" t="s">
        <v>5</v>
      </c>
      <c r="H90" s="9">
        <v>58.28</v>
      </c>
      <c r="I90" s="80" t="s">
        <v>7</v>
      </c>
    </row>
    <row r="91" spans="1:9" ht="14.25">
      <c r="A91" s="7"/>
      <c r="B91" s="7" t="s">
        <v>11</v>
      </c>
      <c r="C91" s="8"/>
      <c r="D91" s="80">
        <v>335587.05</v>
      </c>
      <c r="E91" s="9">
        <v>7</v>
      </c>
      <c r="F91" s="80" t="s">
        <v>2</v>
      </c>
      <c r="G91" s="7" t="s">
        <v>11</v>
      </c>
      <c r="H91" s="9">
        <v>7</v>
      </c>
      <c r="I91" s="80" t="s">
        <v>2</v>
      </c>
    </row>
    <row r="92" spans="1:9" ht="14.25">
      <c r="A92" s="10"/>
      <c r="B92" s="10" t="s">
        <v>1</v>
      </c>
      <c r="C92" s="11"/>
      <c r="D92" s="81">
        <v>584000</v>
      </c>
      <c r="E92" s="12">
        <v>7</v>
      </c>
      <c r="F92" s="81" t="s">
        <v>2</v>
      </c>
      <c r="G92" s="10" t="s">
        <v>1</v>
      </c>
      <c r="H92" s="12">
        <v>7</v>
      </c>
      <c r="I92" s="81" t="s">
        <v>2</v>
      </c>
    </row>
    <row r="93" spans="1:9" ht="14.25">
      <c r="A93" s="87" t="s">
        <v>112</v>
      </c>
      <c r="B93" s="83"/>
      <c r="C93" s="84"/>
      <c r="D93" s="85"/>
      <c r="E93" s="86"/>
      <c r="F93" s="85"/>
      <c r="G93" s="83"/>
      <c r="H93" s="86"/>
      <c r="I93" s="85"/>
    </row>
    <row r="94" spans="1:9" ht="14.25">
      <c r="A94" s="13" t="s">
        <v>123</v>
      </c>
      <c r="B94" s="13" t="s">
        <v>4</v>
      </c>
      <c r="C94" s="14"/>
      <c r="D94" s="82">
        <v>17141</v>
      </c>
      <c r="E94" s="15">
        <v>2</v>
      </c>
      <c r="F94" s="80" t="s">
        <v>2</v>
      </c>
      <c r="G94" s="13" t="s">
        <v>4</v>
      </c>
      <c r="H94" s="15">
        <v>2</v>
      </c>
      <c r="I94" s="80" t="s">
        <v>2</v>
      </c>
    </row>
    <row r="95" spans="1:9" ht="14.25">
      <c r="A95" s="7"/>
      <c r="B95" s="142" t="s">
        <v>1</v>
      </c>
      <c r="C95" s="8"/>
      <c r="D95" s="80">
        <v>367000</v>
      </c>
      <c r="E95" s="9">
        <v>5</v>
      </c>
      <c r="F95" s="80" t="s">
        <v>2</v>
      </c>
      <c r="G95" s="142" t="s">
        <v>1</v>
      </c>
      <c r="H95" s="9">
        <v>5</v>
      </c>
      <c r="I95" s="80" t="s">
        <v>2</v>
      </c>
    </row>
    <row r="96" spans="1:9" ht="14.25">
      <c r="A96" s="7"/>
      <c r="B96" s="66" t="s">
        <v>36</v>
      </c>
      <c r="C96" s="8"/>
      <c r="D96" s="80">
        <v>18016561.31</v>
      </c>
      <c r="E96" s="9">
        <v>84</v>
      </c>
      <c r="F96" s="80" t="s">
        <v>80</v>
      </c>
      <c r="G96" s="66" t="s">
        <v>36</v>
      </c>
      <c r="H96" s="9">
        <v>84</v>
      </c>
      <c r="I96" s="80" t="s">
        <v>80</v>
      </c>
    </row>
    <row r="97" spans="1:9" ht="14.25">
      <c r="A97" s="7"/>
      <c r="B97" s="143" t="s">
        <v>11</v>
      </c>
      <c r="C97" s="8"/>
      <c r="D97" s="80">
        <v>927550.26</v>
      </c>
      <c r="E97" s="9">
        <v>5</v>
      </c>
      <c r="F97" s="80" t="s">
        <v>2</v>
      </c>
      <c r="G97" s="143" t="s">
        <v>11</v>
      </c>
      <c r="H97" s="9">
        <v>5</v>
      </c>
      <c r="I97" s="80" t="s">
        <v>2</v>
      </c>
    </row>
    <row r="98" spans="1:9" ht="14.25">
      <c r="A98" s="7" t="s">
        <v>41</v>
      </c>
      <c r="B98" s="7" t="s">
        <v>1</v>
      </c>
      <c r="C98" s="8"/>
      <c r="D98" s="80">
        <v>77500</v>
      </c>
      <c r="E98" s="9">
        <v>1</v>
      </c>
      <c r="F98" s="80" t="s">
        <v>2</v>
      </c>
      <c r="G98" s="7" t="s">
        <v>1</v>
      </c>
      <c r="H98" s="9">
        <v>1</v>
      </c>
      <c r="I98" s="80" t="s">
        <v>2</v>
      </c>
    </row>
    <row r="99" spans="1:9" ht="14.25">
      <c r="A99" s="7"/>
      <c r="B99" s="7" t="s">
        <v>12</v>
      </c>
      <c r="C99" s="8"/>
      <c r="D99" s="80">
        <v>19147.65</v>
      </c>
      <c r="E99" s="9">
        <v>1</v>
      </c>
      <c r="F99" s="80" t="s">
        <v>2</v>
      </c>
      <c r="G99" s="7" t="s">
        <v>12</v>
      </c>
      <c r="H99" s="9">
        <v>1</v>
      </c>
      <c r="I99" s="80" t="s">
        <v>2</v>
      </c>
    </row>
    <row r="100" spans="1:9" ht="14.25">
      <c r="A100" s="7" t="s">
        <v>43</v>
      </c>
      <c r="B100" s="7" t="s">
        <v>4</v>
      </c>
      <c r="C100" s="8"/>
      <c r="D100" s="80">
        <v>515635.71</v>
      </c>
      <c r="E100" s="9">
        <v>10</v>
      </c>
      <c r="F100" s="80" t="s">
        <v>2</v>
      </c>
      <c r="G100" s="7" t="s">
        <v>4</v>
      </c>
      <c r="H100" s="9">
        <v>10</v>
      </c>
      <c r="I100" s="80" t="s">
        <v>2</v>
      </c>
    </row>
    <row r="101" spans="1:9" ht="14.25">
      <c r="A101" s="7"/>
      <c r="B101" s="7" t="s">
        <v>11</v>
      </c>
      <c r="C101" s="8"/>
      <c r="D101" s="80">
        <v>513485</v>
      </c>
      <c r="E101" s="9">
        <v>1</v>
      </c>
      <c r="F101" s="80" t="s">
        <v>2</v>
      </c>
      <c r="G101" s="7" t="s">
        <v>11</v>
      </c>
      <c r="H101" s="9">
        <v>1</v>
      </c>
      <c r="I101" s="80" t="s">
        <v>2</v>
      </c>
    </row>
    <row r="102" spans="1:9" ht="14.25">
      <c r="A102" s="7"/>
      <c r="B102" s="7" t="s">
        <v>12</v>
      </c>
      <c r="C102" s="8"/>
      <c r="D102" s="80">
        <v>1490900</v>
      </c>
      <c r="E102" s="9">
        <v>4</v>
      </c>
      <c r="F102" s="80" t="s">
        <v>2</v>
      </c>
      <c r="G102" s="7" t="s">
        <v>12</v>
      </c>
      <c r="H102" s="9">
        <v>4</v>
      </c>
      <c r="I102" s="80" t="s">
        <v>2</v>
      </c>
    </row>
    <row r="103" spans="1:9" ht="14.25">
      <c r="A103" s="7"/>
      <c r="B103" s="7" t="s">
        <v>1</v>
      </c>
      <c r="C103" s="8"/>
      <c r="D103" s="80">
        <v>510000</v>
      </c>
      <c r="E103" s="9">
        <v>3</v>
      </c>
      <c r="F103" s="80" t="s">
        <v>2</v>
      </c>
      <c r="G103" s="7" t="s">
        <v>1</v>
      </c>
      <c r="H103" s="9">
        <v>3</v>
      </c>
      <c r="I103" s="80" t="s">
        <v>2</v>
      </c>
    </row>
    <row r="104" spans="1:9" ht="14.25">
      <c r="A104" s="10" t="s">
        <v>44</v>
      </c>
      <c r="B104" s="10" t="s">
        <v>1</v>
      </c>
      <c r="C104" s="11"/>
      <c r="D104" s="81">
        <v>113000</v>
      </c>
      <c r="E104" s="12">
        <v>1</v>
      </c>
      <c r="F104" s="81" t="s">
        <v>2</v>
      </c>
      <c r="G104" s="10" t="s">
        <v>1</v>
      </c>
      <c r="H104" s="12">
        <v>1</v>
      </c>
      <c r="I104" s="81" t="s">
        <v>2</v>
      </c>
    </row>
    <row r="105" spans="1:6" ht="14.25">
      <c r="A105"/>
      <c r="B105"/>
      <c r="C105" s="1"/>
      <c r="D105" s="78"/>
      <c r="E105" s="2"/>
      <c r="F105" s="78"/>
    </row>
    <row r="106" spans="1:7" ht="14.25">
      <c r="A106"/>
      <c r="B106"/>
      <c r="C106"/>
      <c r="D106" s="211">
        <f>SUM(D6:D105)</f>
        <v>675949369.7199998</v>
      </c>
      <c r="E106" s="2"/>
      <c r="F106" s="2"/>
      <c r="G106" s="98" t="s">
        <v>163</v>
      </c>
    </row>
    <row r="108" spans="3:8" ht="14.25">
      <c r="C108" s="2"/>
      <c r="D108" s="78"/>
      <c r="E108"/>
      <c r="F108"/>
      <c r="G108"/>
      <c r="H108"/>
    </row>
    <row r="109" spans="3:8" ht="14.25">
      <c r="C109" s="2"/>
      <c r="D109" s="78"/>
      <c r="E109"/>
      <c r="F109"/>
      <c r="G109"/>
      <c r="H109"/>
    </row>
    <row r="110" spans="3:8" ht="14.25">
      <c r="C110" s="2"/>
      <c r="D110" s="78"/>
      <c r="E110"/>
      <c r="F110"/>
      <c r="G110"/>
      <c r="H110"/>
    </row>
    <row r="111" spans="3:8" ht="14.25">
      <c r="C111" s="2"/>
      <c r="D111" s="78"/>
      <c r="E111"/>
      <c r="F111"/>
      <c r="G111"/>
      <c r="H111"/>
    </row>
    <row r="112" spans="3:8" ht="14.25">
      <c r="C112" s="2"/>
      <c r="D112" s="78"/>
      <c r="E112"/>
      <c r="F112"/>
      <c r="G112"/>
      <c r="H112"/>
    </row>
    <row r="113" spans="3:8" ht="14.25">
      <c r="C113" s="2"/>
      <c r="D113" s="78"/>
      <c r="E113"/>
      <c r="F113"/>
      <c r="G113"/>
      <c r="H113"/>
    </row>
  </sheetData>
  <sheetProtection/>
  <mergeCells count="3">
    <mergeCell ref="A1:H1"/>
    <mergeCell ref="A2:H2"/>
    <mergeCell ref="A3:H3"/>
  </mergeCells>
  <printOptions/>
  <pageMargins left="0.5511811023622047" right="0.15748031496062992" top="0.15748031496062992" bottom="0.31496062992125984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E29" sqref="E29"/>
    </sheetView>
  </sheetViews>
  <sheetFormatPr defaultColWidth="9.00390625" defaultRowHeight="14.25"/>
  <cols>
    <col min="2" max="2" width="39.50390625" style="0" customWidth="1"/>
    <col min="3" max="3" width="40.25390625" style="0" customWidth="1"/>
  </cols>
  <sheetData>
    <row r="1" spans="1:4" ht="15">
      <c r="A1" s="285" t="s">
        <v>81</v>
      </c>
      <c r="B1" s="285"/>
      <c r="C1" s="285"/>
      <c r="D1" s="285"/>
    </row>
    <row r="2" spans="1:4" ht="15">
      <c r="A2" s="285" t="s">
        <v>161</v>
      </c>
      <c r="B2" s="285"/>
      <c r="C2" s="285"/>
      <c r="D2" s="285"/>
    </row>
    <row r="3" spans="1:4" ht="15">
      <c r="A3" s="285" t="s">
        <v>132</v>
      </c>
      <c r="B3" s="285"/>
      <c r="C3" s="285"/>
      <c r="D3" s="285"/>
    </row>
    <row r="4" spans="1:4" ht="15">
      <c r="A4" s="74"/>
      <c r="B4" s="74"/>
      <c r="C4" s="74"/>
      <c r="D4" s="74"/>
    </row>
    <row r="5" ht="14.25">
      <c r="A5" s="21" t="s">
        <v>158</v>
      </c>
    </row>
    <row r="7" spans="2:3" ht="14.25">
      <c r="B7" s="17" t="s">
        <v>159</v>
      </c>
      <c r="C7" s="17" t="s">
        <v>160</v>
      </c>
    </row>
    <row r="8" spans="2:3" ht="14.25">
      <c r="B8" s="13" t="s">
        <v>45</v>
      </c>
      <c r="C8" s="144" t="s">
        <v>123</v>
      </c>
    </row>
    <row r="9" spans="2:3" ht="14.25">
      <c r="B9" s="7" t="s">
        <v>56</v>
      </c>
      <c r="C9" s="7" t="s">
        <v>41</v>
      </c>
    </row>
    <row r="10" spans="2:3" ht="14.25">
      <c r="B10" s="7" t="s">
        <v>52</v>
      </c>
      <c r="C10" s="7" t="s">
        <v>44</v>
      </c>
    </row>
    <row r="11" spans="2:3" ht="14.25">
      <c r="B11" s="7" t="s">
        <v>66</v>
      </c>
      <c r="C11" s="7" t="s">
        <v>43</v>
      </c>
    </row>
    <row r="12" spans="2:3" ht="14.25">
      <c r="B12" s="7" t="s">
        <v>31</v>
      </c>
      <c r="C12" s="7"/>
    </row>
    <row r="13" spans="2:3" ht="14.25">
      <c r="B13" s="7" t="s">
        <v>13</v>
      </c>
      <c r="C13" s="7"/>
    </row>
    <row r="14" spans="2:3" ht="14.25">
      <c r="B14" s="7" t="s">
        <v>0</v>
      </c>
      <c r="C14" s="7"/>
    </row>
    <row r="15" spans="2:3" ht="14.25">
      <c r="B15" s="7" t="s">
        <v>3</v>
      </c>
      <c r="C15" s="7"/>
    </row>
    <row r="16" spans="2:3" ht="14.25">
      <c r="B16" s="7" t="s">
        <v>63</v>
      </c>
      <c r="C16" s="7"/>
    </row>
    <row r="17" spans="2:3" ht="14.25">
      <c r="B17" s="10"/>
      <c r="C17" s="10"/>
    </row>
    <row r="19" ht="14.25">
      <c r="C19" s="98" t="s">
        <v>163</v>
      </c>
    </row>
  </sheetData>
  <sheetProtection/>
  <mergeCells count="3">
    <mergeCell ref="A1:D1"/>
    <mergeCell ref="A2:D2"/>
    <mergeCell ref="A3:D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35.00390625" style="0" customWidth="1"/>
    <col min="2" max="2" width="18.125" style="0" customWidth="1"/>
    <col min="3" max="3" width="19.375" style="0" customWidth="1"/>
    <col min="4" max="4" width="19.125" style="0" customWidth="1"/>
    <col min="5" max="5" width="18.50390625" style="0" customWidth="1"/>
    <col min="6" max="6" width="17.50390625" style="0" customWidth="1"/>
    <col min="7" max="7" width="18.50390625" style="0" customWidth="1"/>
    <col min="8" max="8" width="14.125" style="0" bestFit="1" customWidth="1"/>
  </cols>
  <sheetData>
    <row r="1" spans="1:7" ht="15">
      <c r="A1" s="285" t="s">
        <v>81</v>
      </c>
      <c r="B1" s="285"/>
      <c r="C1" s="285"/>
      <c r="D1" s="285"/>
      <c r="E1" s="285"/>
      <c r="F1" s="285"/>
      <c r="G1" s="285"/>
    </row>
    <row r="2" spans="1:7" ht="15">
      <c r="A2" s="285" t="s">
        <v>126</v>
      </c>
      <c r="B2" s="285"/>
      <c r="C2" s="285"/>
      <c r="D2" s="285"/>
      <c r="E2" s="285"/>
      <c r="F2" s="285"/>
      <c r="G2" s="285"/>
    </row>
    <row r="3" spans="1:7" ht="15">
      <c r="A3" s="285" t="s">
        <v>132</v>
      </c>
      <c r="B3" s="285"/>
      <c r="C3" s="285"/>
      <c r="D3" s="285"/>
      <c r="E3" s="285"/>
      <c r="F3" s="285"/>
      <c r="G3" s="285"/>
    </row>
    <row r="4" spans="1:7" ht="14.25">
      <c r="A4" s="21" t="s">
        <v>113</v>
      </c>
      <c r="B4" s="1"/>
      <c r="C4" s="1"/>
      <c r="D4" s="1"/>
      <c r="E4" s="1"/>
      <c r="F4" s="1"/>
      <c r="G4" s="1"/>
    </row>
    <row r="5" spans="2:7" ht="14.25">
      <c r="B5" s="1"/>
      <c r="C5" s="1"/>
      <c r="D5" s="1"/>
      <c r="E5" s="1"/>
      <c r="F5" s="1"/>
      <c r="G5" s="88" t="s">
        <v>83</v>
      </c>
    </row>
    <row r="6" spans="1:7" ht="14.25">
      <c r="A6" s="286" t="s">
        <v>114</v>
      </c>
      <c r="B6" s="288" t="s">
        <v>115</v>
      </c>
      <c r="C6" s="288"/>
      <c r="D6" s="288"/>
      <c r="E6" s="288"/>
      <c r="F6" s="89" t="s">
        <v>116</v>
      </c>
      <c r="G6" s="286" t="s">
        <v>117</v>
      </c>
    </row>
    <row r="7" spans="1:7" ht="14.25">
      <c r="A7" s="287"/>
      <c r="B7" s="90" t="s">
        <v>118</v>
      </c>
      <c r="C7" s="103" t="s">
        <v>119</v>
      </c>
      <c r="D7" s="90" t="s">
        <v>120</v>
      </c>
      <c r="E7" s="91" t="s">
        <v>94</v>
      </c>
      <c r="F7" s="104" t="s">
        <v>121</v>
      </c>
      <c r="G7" s="287"/>
    </row>
    <row r="8" spans="1:7" ht="14.25">
      <c r="A8" s="99" t="s">
        <v>122</v>
      </c>
      <c r="B8" s="100">
        <f aca="true" t="shared" si="0" ref="B8:G8">SUM(B9:B17)</f>
        <v>229653989.76</v>
      </c>
      <c r="C8" s="100">
        <f t="shared" si="0"/>
        <v>159471090.92</v>
      </c>
      <c r="D8" s="100">
        <f t="shared" si="0"/>
        <v>79229241.45</v>
      </c>
      <c r="E8" s="100">
        <f t="shared" si="0"/>
        <v>468354322.13</v>
      </c>
      <c r="F8" s="100">
        <f t="shared" si="0"/>
        <v>17621024.63</v>
      </c>
      <c r="G8" s="100">
        <f t="shared" si="0"/>
        <v>485975346.76000005</v>
      </c>
    </row>
    <row r="9" spans="1:7" ht="14.25">
      <c r="A9" s="4" t="s">
        <v>45</v>
      </c>
      <c r="B9" s="5">
        <v>24260946.33</v>
      </c>
      <c r="C9" s="5">
        <v>22487472.479999997</v>
      </c>
      <c r="D9" s="5">
        <v>2876165.18</v>
      </c>
      <c r="E9" s="101">
        <f aca="true" t="shared" si="1" ref="E9:E17">SUM(B9:D9)</f>
        <v>49624583.989999995</v>
      </c>
      <c r="F9" s="5">
        <v>1135091.05</v>
      </c>
      <c r="G9" s="102">
        <f aca="true" t="shared" si="2" ref="G9:G17">SUM(E9:F9)</f>
        <v>50759675.03999999</v>
      </c>
    </row>
    <row r="10" spans="1:7" ht="14.25">
      <c r="A10" s="7" t="s">
        <v>52</v>
      </c>
      <c r="B10" s="8">
        <v>10054122.87</v>
      </c>
      <c r="C10" s="8">
        <v>9358218.75</v>
      </c>
      <c r="D10" s="8">
        <v>19500897.63</v>
      </c>
      <c r="E10" s="92">
        <f t="shared" si="1"/>
        <v>38913239.25</v>
      </c>
      <c r="F10" s="8">
        <v>1002518.42</v>
      </c>
      <c r="G10" s="93">
        <f t="shared" si="2"/>
        <v>39915757.67</v>
      </c>
    </row>
    <row r="11" spans="1:7" ht="14.25">
      <c r="A11" s="7" t="s">
        <v>56</v>
      </c>
      <c r="B11" s="8">
        <v>35747945.9</v>
      </c>
      <c r="C11" s="8">
        <v>25312675.94</v>
      </c>
      <c r="D11" s="8">
        <v>5824699.61</v>
      </c>
      <c r="E11" s="92">
        <f t="shared" si="1"/>
        <v>66885321.45</v>
      </c>
      <c r="F11" s="8">
        <v>2312639.92</v>
      </c>
      <c r="G11" s="93">
        <f t="shared" si="2"/>
        <v>69197961.37</v>
      </c>
    </row>
    <row r="12" spans="1:7" ht="14.25">
      <c r="A12" s="7" t="s">
        <v>63</v>
      </c>
      <c r="B12" s="8">
        <v>5582540.67</v>
      </c>
      <c r="C12" s="8">
        <v>2427200.63</v>
      </c>
      <c r="D12" s="8">
        <v>3397333.99</v>
      </c>
      <c r="E12" s="92">
        <f t="shared" si="1"/>
        <v>11407075.29</v>
      </c>
      <c r="F12" s="8">
        <v>682952.15</v>
      </c>
      <c r="G12" s="93">
        <f t="shared" si="2"/>
        <v>12090027.44</v>
      </c>
    </row>
    <row r="13" spans="1:7" ht="14.25">
      <c r="A13" s="7" t="s">
        <v>66</v>
      </c>
      <c r="B13" s="8">
        <v>50765574.85</v>
      </c>
      <c r="C13" s="8">
        <v>25184861.87</v>
      </c>
      <c r="D13" s="8">
        <v>5877350.23</v>
      </c>
      <c r="E13" s="92">
        <f t="shared" si="1"/>
        <v>81827786.95</v>
      </c>
      <c r="F13" s="8">
        <v>4230170.4</v>
      </c>
      <c r="G13" s="93">
        <f t="shared" si="2"/>
        <v>86057957.35000001</v>
      </c>
    </row>
    <row r="14" spans="1:7" ht="14.25">
      <c r="A14" s="7" t="s">
        <v>0</v>
      </c>
      <c r="B14" s="8">
        <v>19388264.26</v>
      </c>
      <c r="C14" s="8">
        <v>5733662.96</v>
      </c>
      <c r="D14" s="8">
        <v>4659596.15</v>
      </c>
      <c r="E14" s="92">
        <f t="shared" si="1"/>
        <v>29781523.370000005</v>
      </c>
      <c r="F14" s="8">
        <v>560498.91</v>
      </c>
      <c r="G14" s="93">
        <f t="shared" si="2"/>
        <v>30342022.280000005</v>
      </c>
    </row>
    <row r="15" spans="1:7" ht="14.25">
      <c r="A15" s="7" t="s">
        <v>3</v>
      </c>
      <c r="B15" s="8">
        <v>18517018.25</v>
      </c>
      <c r="C15" s="8">
        <v>16170636.98</v>
      </c>
      <c r="D15" s="8">
        <v>13806354.73</v>
      </c>
      <c r="E15" s="92">
        <f t="shared" si="1"/>
        <v>48494009.96000001</v>
      </c>
      <c r="F15" s="8">
        <v>1554905</v>
      </c>
      <c r="G15" s="93">
        <f t="shared" si="2"/>
        <v>50048914.96000001</v>
      </c>
    </row>
    <row r="16" spans="1:7" ht="14.25">
      <c r="A16" s="7" t="s">
        <v>13</v>
      </c>
      <c r="B16" s="8">
        <v>51904244.25</v>
      </c>
      <c r="C16" s="8">
        <v>45344126.739999995</v>
      </c>
      <c r="D16" s="8">
        <v>14676942.28</v>
      </c>
      <c r="E16" s="92">
        <f t="shared" si="1"/>
        <v>111925313.27</v>
      </c>
      <c r="F16" s="8">
        <v>5552523.45</v>
      </c>
      <c r="G16" s="93">
        <f t="shared" si="2"/>
        <v>117477836.72</v>
      </c>
    </row>
    <row r="17" spans="1:7" ht="14.25">
      <c r="A17" s="7" t="s">
        <v>31</v>
      </c>
      <c r="B17" s="8">
        <v>13433332.38</v>
      </c>
      <c r="C17" s="8">
        <v>7452234.57</v>
      </c>
      <c r="D17" s="8">
        <v>8609901.65</v>
      </c>
      <c r="E17" s="92">
        <f t="shared" si="1"/>
        <v>29495468.6</v>
      </c>
      <c r="F17" s="8">
        <v>589725.33</v>
      </c>
      <c r="G17" s="93">
        <f t="shared" si="2"/>
        <v>30085193.93</v>
      </c>
    </row>
    <row r="18" spans="1:7" ht="14.25">
      <c r="A18" s="7"/>
      <c r="B18" s="8"/>
      <c r="C18" s="80"/>
      <c r="D18" s="8"/>
      <c r="E18" s="92">
        <f>SUM(B18:D18)</f>
        <v>0</v>
      </c>
      <c r="F18" s="8"/>
      <c r="G18" s="93">
        <f aca="true" t="shared" si="3" ref="G18:G23">SUM(E18:F18)</f>
        <v>0</v>
      </c>
    </row>
    <row r="19" spans="1:7" ht="14.25">
      <c r="A19" s="94" t="s">
        <v>112</v>
      </c>
      <c r="B19" s="95">
        <f aca="true" t="shared" si="4" ref="B19:G19">SUM(B20:B23)</f>
        <v>7849277.910000001</v>
      </c>
      <c r="C19" s="95">
        <f t="shared" si="4"/>
        <v>85275261.33000001</v>
      </c>
      <c r="D19" s="95">
        <f t="shared" si="4"/>
        <v>88723245.75</v>
      </c>
      <c r="E19" s="95">
        <f t="shared" si="4"/>
        <v>181847784.99</v>
      </c>
      <c r="F19" s="95">
        <f t="shared" si="4"/>
        <v>8126238.0200000005</v>
      </c>
      <c r="G19" s="95">
        <f t="shared" si="4"/>
        <v>189974023.01</v>
      </c>
    </row>
    <row r="20" spans="1:7" ht="14.25">
      <c r="A20" s="7" t="s">
        <v>123</v>
      </c>
      <c r="B20" s="8">
        <v>6806422.61</v>
      </c>
      <c r="C20" s="8">
        <v>75106961</v>
      </c>
      <c r="D20" s="8">
        <v>45466845.629999995</v>
      </c>
      <c r="E20" s="92">
        <f>SUM(B20:D20)</f>
        <v>127380229.24</v>
      </c>
      <c r="F20" s="8">
        <v>8126238.0200000005</v>
      </c>
      <c r="G20" s="93">
        <f t="shared" si="3"/>
        <v>135506467.26</v>
      </c>
    </row>
    <row r="21" spans="1:7" ht="14.25">
      <c r="A21" s="7" t="s">
        <v>41</v>
      </c>
      <c r="B21" s="8">
        <v>1023707.65</v>
      </c>
      <c r="C21" s="8">
        <v>952068.42</v>
      </c>
      <c r="D21" s="8">
        <v>5275374.2700000005</v>
      </c>
      <c r="E21" s="92">
        <f>SUM(B21:D21)</f>
        <v>7251150.340000001</v>
      </c>
      <c r="F21" s="8"/>
      <c r="G21" s="93">
        <f t="shared" si="3"/>
        <v>7251150.340000001</v>
      </c>
    </row>
    <row r="22" spans="1:7" ht="14.25">
      <c r="A22" s="7" t="s">
        <v>43</v>
      </c>
      <c r="B22" s="8">
        <v>19147.65</v>
      </c>
      <c r="C22" s="8">
        <v>814092.23</v>
      </c>
      <c r="D22" s="8">
        <v>5467058.73</v>
      </c>
      <c r="E22" s="92">
        <f>SUM(B22:D22)</f>
        <v>6300298.61</v>
      </c>
      <c r="F22" s="8"/>
      <c r="G22" s="93">
        <f t="shared" si="3"/>
        <v>6300298.61</v>
      </c>
    </row>
    <row r="23" spans="1:7" ht="14.25">
      <c r="A23" s="7" t="s">
        <v>124</v>
      </c>
      <c r="B23" s="8"/>
      <c r="C23" s="8">
        <v>8402139.68</v>
      </c>
      <c r="D23" s="8">
        <v>32513967.12</v>
      </c>
      <c r="E23" s="92">
        <f>SUM(B23:D23)</f>
        <v>40916106.8</v>
      </c>
      <c r="F23" s="8"/>
      <c r="G23" s="93">
        <f t="shared" si="3"/>
        <v>40916106.8</v>
      </c>
    </row>
    <row r="24" spans="1:7" ht="14.25">
      <c r="A24" s="10"/>
      <c r="B24" s="10"/>
      <c r="C24" s="10"/>
      <c r="D24" s="10"/>
      <c r="E24" s="10"/>
      <c r="F24" s="10"/>
      <c r="G24" s="10"/>
    </row>
    <row r="25" spans="1:7" ht="15" thickBot="1">
      <c r="A25" s="96" t="s">
        <v>94</v>
      </c>
      <c r="B25" s="97">
        <f aca="true" t="shared" si="5" ref="B25:G25">B19+B8</f>
        <v>237503267.67</v>
      </c>
      <c r="C25" s="97">
        <f t="shared" si="5"/>
        <v>244746352.25</v>
      </c>
      <c r="D25" s="97">
        <f t="shared" si="5"/>
        <v>167952487.2</v>
      </c>
      <c r="E25" s="97">
        <f t="shared" si="5"/>
        <v>650202107.12</v>
      </c>
      <c r="F25" s="97">
        <f t="shared" si="5"/>
        <v>25747262.65</v>
      </c>
      <c r="G25" s="97">
        <f t="shared" si="5"/>
        <v>675949369.77</v>
      </c>
    </row>
    <row r="27" ht="14.25">
      <c r="G27" s="98" t="s">
        <v>163</v>
      </c>
    </row>
  </sheetData>
  <sheetProtection/>
  <mergeCells count="6">
    <mergeCell ref="A1:G1"/>
    <mergeCell ref="A2:G2"/>
    <mergeCell ref="A3:G3"/>
    <mergeCell ref="A6:A7"/>
    <mergeCell ref="B6:E6"/>
    <mergeCell ref="G6:G7"/>
  </mergeCells>
  <printOptions/>
  <pageMargins left="0.33" right="0.28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32.25390625" style="0" customWidth="1"/>
    <col min="2" max="2" width="14.875" style="0" customWidth="1"/>
    <col min="3" max="3" width="8.875" style="0" customWidth="1"/>
    <col min="4" max="4" width="14.75390625" style="0" customWidth="1"/>
    <col min="5" max="5" width="8.125" style="0" customWidth="1"/>
    <col min="6" max="6" width="13.25390625" style="0" customWidth="1"/>
    <col min="7" max="7" width="8.75390625" style="0" customWidth="1"/>
    <col min="8" max="8" width="14.375" style="0" customWidth="1"/>
    <col min="10" max="10" width="15.375" style="0" customWidth="1"/>
  </cols>
  <sheetData>
    <row r="1" spans="1:10" ht="15">
      <c r="A1" s="285" t="s">
        <v>81</v>
      </c>
      <c r="B1" s="285"/>
      <c r="C1" s="285"/>
      <c r="D1" s="285"/>
      <c r="E1" s="285"/>
      <c r="F1" s="285"/>
      <c r="G1" s="285"/>
      <c r="H1" s="285"/>
      <c r="I1" s="285"/>
      <c r="J1" s="285"/>
    </row>
    <row r="2" spans="1:10" ht="15">
      <c r="A2" s="285" t="s">
        <v>126</v>
      </c>
      <c r="B2" s="285"/>
      <c r="C2" s="285"/>
      <c r="D2" s="285"/>
      <c r="E2" s="285"/>
      <c r="F2" s="285"/>
      <c r="G2" s="285"/>
      <c r="H2" s="285"/>
      <c r="I2" s="285"/>
      <c r="J2" s="285"/>
    </row>
    <row r="3" spans="1:10" ht="15">
      <c r="A3" s="285" t="s">
        <v>85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15">
      <c r="A4" s="74"/>
      <c r="B4" s="74"/>
      <c r="C4" s="74"/>
      <c r="D4" s="74"/>
      <c r="E4" s="74"/>
      <c r="F4" s="74"/>
      <c r="G4" s="74"/>
      <c r="H4" s="74"/>
      <c r="J4" s="105"/>
    </row>
    <row r="5" spans="1:10" ht="15.75">
      <c r="A5" s="20" t="s">
        <v>127</v>
      </c>
      <c r="B5" s="74"/>
      <c r="C5" s="74"/>
      <c r="D5" s="74"/>
      <c r="E5" s="74"/>
      <c r="F5" s="74"/>
      <c r="G5" s="74"/>
      <c r="H5" s="74"/>
      <c r="J5" s="105"/>
    </row>
    <row r="6" ht="14.25">
      <c r="J6" s="88" t="s">
        <v>83</v>
      </c>
    </row>
    <row r="7" spans="1:10" ht="14.25">
      <c r="A7" s="106"/>
      <c r="B7" s="107" t="s">
        <v>89</v>
      </c>
      <c r="C7" s="288" t="s">
        <v>112</v>
      </c>
      <c r="D7" s="288"/>
      <c r="E7" s="288"/>
      <c r="F7" s="288"/>
      <c r="G7" s="288"/>
      <c r="H7" s="288"/>
      <c r="I7" s="288"/>
      <c r="J7" s="288"/>
    </row>
    <row r="8" spans="1:10" ht="14.25">
      <c r="A8" s="86" t="s">
        <v>122</v>
      </c>
      <c r="B8" s="86" t="s">
        <v>122</v>
      </c>
      <c r="C8" s="288" t="s">
        <v>125</v>
      </c>
      <c r="D8" s="288"/>
      <c r="E8" s="288" t="s">
        <v>128</v>
      </c>
      <c r="F8" s="288"/>
      <c r="G8" s="288" t="s">
        <v>129</v>
      </c>
      <c r="H8" s="288"/>
      <c r="I8" s="288" t="s">
        <v>43</v>
      </c>
      <c r="J8" s="288"/>
    </row>
    <row r="9" spans="1:10" ht="14.25">
      <c r="A9" s="108"/>
      <c r="B9" s="109" t="s">
        <v>130</v>
      </c>
      <c r="C9" s="110" t="s">
        <v>7</v>
      </c>
      <c r="D9" s="110" t="s">
        <v>131</v>
      </c>
      <c r="E9" s="110" t="s">
        <v>7</v>
      </c>
      <c r="F9" s="110" t="s">
        <v>131</v>
      </c>
      <c r="G9" s="110" t="s">
        <v>7</v>
      </c>
      <c r="H9" s="110" t="s">
        <v>131</v>
      </c>
      <c r="I9" s="110" t="s">
        <v>7</v>
      </c>
      <c r="J9" s="110" t="s">
        <v>131</v>
      </c>
    </row>
    <row r="10" spans="1:10" ht="14.25">
      <c r="A10" s="4" t="s">
        <v>45</v>
      </c>
      <c r="B10" s="5">
        <v>50759675.04</v>
      </c>
      <c r="C10" s="4">
        <v>597.61</v>
      </c>
      <c r="D10" s="59">
        <f>$D$19/$C$19*C10</f>
        <v>9371678.731253302</v>
      </c>
      <c r="E10" s="4">
        <v>597.61</v>
      </c>
      <c r="F10" s="59">
        <f>$F$19/$E$19*E10</f>
        <v>501492.31097664265</v>
      </c>
      <c r="G10" s="4">
        <v>597.61</v>
      </c>
      <c r="H10" s="59">
        <f>$H$19/$G$19*G10</f>
        <v>2829773.48326488</v>
      </c>
      <c r="I10" s="4">
        <v>597.61</v>
      </c>
      <c r="J10" s="59">
        <f>$J$19/$I$19*I10</f>
        <v>435731.04426515434</v>
      </c>
    </row>
    <row r="11" spans="1:10" ht="14.25">
      <c r="A11" s="7" t="s">
        <v>52</v>
      </c>
      <c r="B11" s="8">
        <v>39915757.67</v>
      </c>
      <c r="C11" s="7">
        <v>574.83</v>
      </c>
      <c r="D11" s="60">
        <f aca="true" t="shared" si="0" ref="D11:D18">$D$19/$C$19*C11</f>
        <v>9014444.345118616</v>
      </c>
      <c r="E11" s="7">
        <v>574.83</v>
      </c>
      <c r="F11" s="60">
        <f aca="true" t="shared" si="1" ref="F11:F18">$F$19/$E$19*E11</f>
        <v>482376.1736227699</v>
      </c>
      <c r="G11" s="7">
        <v>574.83</v>
      </c>
      <c r="H11" s="60">
        <f aca="true" t="shared" si="2" ref="H11:H18">$H$19/$G$19*G11</f>
        <v>2721906.747519538</v>
      </c>
      <c r="I11" s="7">
        <v>574.83</v>
      </c>
      <c r="J11" s="60">
        <f aca="true" t="shared" si="3" ref="J11:J18">$J$19/$I$19*I11</f>
        <v>419121.6281102034</v>
      </c>
    </row>
    <row r="12" spans="1:10" ht="14.25">
      <c r="A12" s="7" t="s">
        <v>56</v>
      </c>
      <c r="B12" s="8">
        <v>69197961.37</v>
      </c>
      <c r="C12" s="7">
        <v>1200.24</v>
      </c>
      <c r="D12" s="60">
        <f t="shared" si="0"/>
        <v>18822080.75567588</v>
      </c>
      <c r="E12" s="7">
        <v>1200.24</v>
      </c>
      <c r="F12" s="60">
        <f t="shared" si="1"/>
        <v>1007197.2211418911</v>
      </c>
      <c r="G12" s="7">
        <v>1200.24</v>
      </c>
      <c r="H12" s="60">
        <f t="shared" si="2"/>
        <v>5683317.423660647</v>
      </c>
      <c r="I12" s="7">
        <v>1200.24</v>
      </c>
      <c r="J12" s="60">
        <f t="shared" si="3"/>
        <v>875122.2847154646</v>
      </c>
    </row>
    <row r="13" spans="1:10" ht="14.25">
      <c r="A13" s="7" t="s">
        <v>63</v>
      </c>
      <c r="B13" s="8">
        <v>12090027.44</v>
      </c>
      <c r="C13" s="7">
        <v>368.86</v>
      </c>
      <c r="D13" s="60">
        <f t="shared" si="0"/>
        <v>5784437.035541729</v>
      </c>
      <c r="E13" s="7">
        <v>368.86</v>
      </c>
      <c r="F13" s="60">
        <f t="shared" si="1"/>
        <v>309533.73241218255</v>
      </c>
      <c r="G13" s="7">
        <v>368.86</v>
      </c>
      <c r="H13" s="60">
        <f t="shared" si="2"/>
        <v>1746607.732529716</v>
      </c>
      <c r="I13" s="7">
        <v>368.86</v>
      </c>
      <c r="J13" s="60">
        <f t="shared" si="3"/>
        <v>268944.21610690054</v>
      </c>
    </row>
    <row r="14" spans="1:10" ht="14.25">
      <c r="A14" s="7" t="s">
        <v>66</v>
      </c>
      <c r="B14" s="8">
        <v>86057957.35</v>
      </c>
      <c r="C14" s="7">
        <v>3042.95</v>
      </c>
      <c r="D14" s="60">
        <f t="shared" si="0"/>
        <v>47719331.66323728</v>
      </c>
      <c r="E14" s="7">
        <v>3042.95</v>
      </c>
      <c r="F14" s="60">
        <f t="shared" si="1"/>
        <v>2553531.6137386835</v>
      </c>
      <c r="G14" s="7">
        <v>3042.95</v>
      </c>
      <c r="H14" s="60">
        <f t="shared" si="2"/>
        <v>14408827.196500838</v>
      </c>
      <c r="I14" s="7">
        <v>3042.95</v>
      </c>
      <c r="J14" s="60">
        <f t="shared" si="3"/>
        <v>2218684.0600837525</v>
      </c>
    </row>
    <row r="15" spans="1:10" ht="14.25">
      <c r="A15" s="7" t="s">
        <v>0</v>
      </c>
      <c r="B15" s="8">
        <v>30342022.28</v>
      </c>
      <c r="C15" s="7">
        <v>376.64</v>
      </c>
      <c r="D15" s="60">
        <f t="shared" si="0"/>
        <v>5906442.458023198</v>
      </c>
      <c r="E15" s="7">
        <v>376.64</v>
      </c>
      <c r="F15" s="60">
        <f t="shared" si="1"/>
        <v>316062.4219913366</v>
      </c>
      <c r="G15" s="7">
        <v>376.64</v>
      </c>
      <c r="H15" s="60">
        <f t="shared" si="2"/>
        <v>1783447.2059317688</v>
      </c>
      <c r="I15" s="7">
        <v>376.64</v>
      </c>
      <c r="J15" s="60">
        <f t="shared" si="3"/>
        <v>274616.79107114626</v>
      </c>
    </row>
    <row r="16" spans="1:10" ht="14.25">
      <c r="A16" s="7" t="s">
        <v>3</v>
      </c>
      <c r="B16" s="8">
        <v>50048914.96</v>
      </c>
      <c r="C16" s="7">
        <v>477.89</v>
      </c>
      <c r="D16" s="60">
        <f t="shared" si="0"/>
        <v>7494237.9626824185</v>
      </c>
      <c r="E16" s="7">
        <v>477.89</v>
      </c>
      <c r="F16" s="60">
        <f t="shared" si="1"/>
        <v>401027.69447068777</v>
      </c>
      <c r="G16" s="7">
        <v>477.89</v>
      </c>
      <c r="H16" s="60">
        <f t="shared" si="2"/>
        <v>2262881.226748972</v>
      </c>
      <c r="I16" s="7">
        <v>477.89</v>
      </c>
      <c r="J16" s="60">
        <f t="shared" si="3"/>
        <v>348440.4691084061</v>
      </c>
    </row>
    <row r="17" spans="1:10" ht="14.25">
      <c r="A17" s="7" t="s">
        <v>13</v>
      </c>
      <c r="B17" s="8">
        <v>117477836.72</v>
      </c>
      <c r="C17" s="7">
        <v>1790.61</v>
      </c>
      <c r="D17" s="60">
        <f t="shared" si="0"/>
        <v>28080222.307139225</v>
      </c>
      <c r="E17" s="7">
        <v>1790.61</v>
      </c>
      <c r="F17" s="60">
        <f t="shared" si="1"/>
        <v>1502613.9906592695</v>
      </c>
      <c r="G17" s="7">
        <v>1790.61</v>
      </c>
      <c r="H17" s="60">
        <f t="shared" si="2"/>
        <v>8478808.414967831</v>
      </c>
      <c r="I17" s="7">
        <v>1790.61</v>
      </c>
      <c r="J17" s="60">
        <f t="shared" si="3"/>
        <v>1305574.4802992386</v>
      </c>
    </row>
    <row r="18" spans="1:10" ht="14.25">
      <c r="A18" s="10" t="s">
        <v>31</v>
      </c>
      <c r="B18" s="11">
        <v>30085193.93</v>
      </c>
      <c r="C18" s="10">
        <v>211.3</v>
      </c>
      <c r="D18" s="61">
        <f t="shared" si="0"/>
        <v>3313592.001328329</v>
      </c>
      <c r="E18" s="10">
        <v>211.3</v>
      </c>
      <c r="F18" s="61">
        <f t="shared" si="1"/>
        <v>177315.18098653737</v>
      </c>
      <c r="G18" s="10">
        <v>211.3</v>
      </c>
      <c r="H18" s="61">
        <f t="shared" si="2"/>
        <v>1000537.3688758039</v>
      </c>
      <c r="I18" s="10">
        <v>211.3</v>
      </c>
      <c r="J18" s="61">
        <f t="shared" si="3"/>
        <v>154063.63623973346</v>
      </c>
    </row>
    <row r="19" spans="1:10" ht="15" thickBot="1">
      <c r="A19" s="111" t="s">
        <v>94</v>
      </c>
      <c r="B19" s="112">
        <f>SUM(B10:B18)</f>
        <v>485975346.75999993</v>
      </c>
      <c r="C19" s="113">
        <f>SUM(C10:C18)</f>
        <v>8640.93</v>
      </c>
      <c r="D19" s="112">
        <v>135506467.26</v>
      </c>
      <c r="E19" s="113">
        <f>SUM(E10:E18)</f>
        <v>8640.93</v>
      </c>
      <c r="F19" s="112">
        <v>7251150.340000001</v>
      </c>
      <c r="G19" s="113">
        <f>SUM(G10:G18)</f>
        <v>8640.93</v>
      </c>
      <c r="H19" s="112">
        <v>40916106.8</v>
      </c>
      <c r="I19" s="113">
        <f>SUM(I10:I18)</f>
        <v>8640.93</v>
      </c>
      <c r="J19" s="112">
        <v>6300298.61</v>
      </c>
    </row>
    <row r="21" spans="8:10" ht="14.25">
      <c r="H21" s="98" t="s">
        <v>163</v>
      </c>
      <c r="J21" s="114">
        <f>J19+H19+F19+D19+B19</f>
        <v>675949369.77</v>
      </c>
    </row>
    <row r="23" ht="14.25">
      <c r="J23" s="28"/>
    </row>
  </sheetData>
  <sheetProtection/>
  <mergeCells count="8">
    <mergeCell ref="A1:J1"/>
    <mergeCell ref="A2:J2"/>
    <mergeCell ref="A3:J3"/>
    <mergeCell ref="C7:J7"/>
    <mergeCell ref="C8:D8"/>
    <mergeCell ref="E8:F8"/>
    <mergeCell ref="G8:H8"/>
    <mergeCell ref="I8:J8"/>
  </mergeCells>
  <printOptions/>
  <pageMargins left="0.37" right="0.15748031496062992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33.375" style="0" customWidth="1"/>
    <col min="2" max="2" width="15.00390625" style="0" customWidth="1"/>
    <col min="3" max="3" width="8.75390625" style="0" customWidth="1"/>
    <col min="4" max="4" width="15.375" style="0" customWidth="1"/>
    <col min="6" max="6" width="14.75390625" style="0" customWidth="1"/>
    <col min="8" max="8" width="14.625" style="1" customWidth="1"/>
    <col min="10" max="10" width="13.75390625" style="1" customWidth="1"/>
    <col min="12" max="12" width="13.375" style="1" customWidth="1"/>
    <col min="14" max="14" width="13.375" style="1" customWidth="1"/>
    <col min="16" max="16" width="15.50390625" style="1" customWidth="1"/>
  </cols>
  <sheetData>
    <row r="1" spans="2:16" ht="15">
      <c r="B1" s="115"/>
      <c r="C1" s="115" t="s">
        <v>81</v>
      </c>
      <c r="D1" s="115"/>
      <c r="E1" s="115"/>
      <c r="F1" s="115"/>
      <c r="G1" s="115"/>
      <c r="H1" s="116"/>
      <c r="L1" s="117"/>
      <c r="P1" s="118"/>
    </row>
    <row r="2" spans="2:8" ht="15">
      <c r="B2" s="115"/>
      <c r="C2" s="115" t="s">
        <v>143</v>
      </c>
      <c r="D2" s="115"/>
      <c r="E2" s="115"/>
      <c r="F2" s="115"/>
      <c r="G2" s="115"/>
      <c r="H2" s="116"/>
    </row>
    <row r="3" spans="2:8" ht="15">
      <c r="B3" s="115"/>
      <c r="C3" s="115" t="s">
        <v>144</v>
      </c>
      <c r="D3" s="115"/>
      <c r="E3" s="115"/>
      <c r="F3" s="115"/>
      <c r="G3" s="115"/>
      <c r="H3" s="116"/>
    </row>
    <row r="4" spans="1:8" ht="15">
      <c r="A4" s="74"/>
      <c r="B4" s="74"/>
      <c r="C4" s="74"/>
      <c r="D4" s="74"/>
      <c r="E4" s="74"/>
      <c r="F4" s="74"/>
      <c r="G4" s="74"/>
      <c r="H4" s="119"/>
    </row>
    <row r="5" spans="1:16" ht="15">
      <c r="A5" s="20" t="s">
        <v>133</v>
      </c>
      <c r="I5" s="20" t="s">
        <v>133</v>
      </c>
      <c r="K5" s="20"/>
      <c r="P5" s="23" t="s">
        <v>83</v>
      </c>
    </row>
    <row r="7" spans="1:16" ht="14.25">
      <c r="A7" s="107"/>
      <c r="B7" s="107" t="s">
        <v>89</v>
      </c>
      <c r="C7" s="289" t="s">
        <v>134</v>
      </c>
      <c r="D7" s="290"/>
      <c r="E7" s="290"/>
      <c r="F7" s="290"/>
      <c r="G7" s="290"/>
      <c r="H7" s="290"/>
      <c r="I7" s="290"/>
      <c r="J7" s="291"/>
      <c r="K7" s="289" t="s">
        <v>134</v>
      </c>
      <c r="L7" s="290"/>
      <c r="M7" s="290"/>
      <c r="N7" s="290"/>
      <c r="O7" s="290"/>
      <c r="P7" s="291"/>
    </row>
    <row r="8" spans="1:16" ht="14.25">
      <c r="A8" s="86" t="s">
        <v>135</v>
      </c>
      <c r="B8" s="86" t="s">
        <v>122</v>
      </c>
      <c r="C8" s="292" t="s">
        <v>136</v>
      </c>
      <c r="D8" s="292"/>
      <c r="E8" s="292" t="s">
        <v>137</v>
      </c>
      <c r="F8" s="292"/>
      <c r="G8" s="292" t="s">
        <v>138</v>
      </c>
      <c r="H8" s="292"/>
      <c r="I8" s="292" t="s">
        <v>139</v>
      </c>
      <c r="J8" s="292"/>
      <c r="K8" s="292" t="s">
        <v>140</v>
      </c>
      <c r="L8" s="292"/>
      <c r="M8" s="292" t="s">
        <v>141</v>
      </c>
      <c r="N8" s="292"/>
      <c r="O8" s="292" t="s">
        <v>142</v>
      </c>
      <c r="P8" s="292"/>
    </row>
    <row r="9" spans="1:16" ht="14.25">
      <c r="A9" s="18"/>
      <c r="B9" s="109" t="s">
        <v>130</v>
      </c>
      <c r="C9" s="120" t="s">
        <v>7</v>
      </c>
      <c r="D9" s="121" t="s">
        <v>131</v>
      </c>
      <c r="E9" s="120" t="s">
        <v>7</v>
      </c>
      <c r="F9" s="110" t="s">
        <v>131</v>
      </c>
      <c r="G9" s="120" t="s">
        <v>7</v>
      </c>
      <c r="H9" s="121" t="s">
        <v>131</v>
      </c>
      <c r="I9" s="120" t="s">
        <v>7</v>
      </c>
      <c r="J9" s="121" t="s">
        <v>131</v>
      </c>
      <c r="K9" s="120" t="s">
        <v>7</v>
      </c>
      <c r="L9" s="121" t="s">
        <v>131</v>
      </c>
      <c r="M9" s="120" t="s">
        <v>7</v>
      </c>
      <c r="N9" s="121" t="s">
        <v>131</v>
      </c>
      <c r="O9" s="120" t="s">
        <v>7</v>
      </c>
      <c r="P9" s="121" t="s">
        <v>131</v>
      </c>
    </row>
    <row r="10" spans="1:16" ht="14.25">
      <c r="A10" s="4" t="s">
        <v>45</v>
      </c>
      <c r="B10" s="5">
        <v>50759675.04</v>
      </c>
      <c r="C10" s="4">
        <v>597.61</v>
      </c>
      <c r="D10" s="5">
        <f aca="true" t="shared" si="0" ref="D10:D18">$D$19/$C$19*C10</f>
        <v>50367474.52511483</v>
      </c>
      <c r="E10" s="4"/>
      <c r="F10" s="5">
        <f>$D$19/$C$19*E10</f>
        <v>0</v>
      </c>
      <c r="G10" s="4">
        <v>597.61</v>
      </c>
      <c r="H10" s="5">
        <f>$H$19/$G$19*G10</f>
        <v>1246032.221585998</v>
      </c>
      <c r="I10" s="4">
        <v>597.61</v>
      </c>
      <c r="J10" s="5">
        <f>$J$19/$I$19*I10</f>
        <v>863327.8969756264</v>
      </c>
      <c r="K10" s="4">
        <v>597.61</v>
      </c>
      <c r="L10" s="5">
        <f>$L$19/$K$19*K10</f>
        <v>534578.8793912807</v>
      </c>
      <c r="M10" s="4">
        <v>597.61</v>
      </c>
      <c r="N10" s="5">
        <f>$N$19/$M$19*M10</f>
        <v>578252.8673029408</v>
      </c>
      <c r="O10" s="4">
        <v>597.61</v>
      </c>
      <c r="P10" s="5">
        <f>$P$19/$O$19*O10</f>
        <v>481876.5993770462</v>
      </c>
    </row>
    <row r="11" spans="1:16" ht="14.25">
      <c r="A11" s="7" t="s">
        <v>52</v>
      </c>
      <c r="B11" s="8">
        <v>39915757.67</v>
      </c>
      <c r="C11" s="7">
        <v>574.83</v>
      </c>
      <c r="D11" s="8">
        <f t="shared" si="0"/>
        <v>48447541.67646418</v>
      </c>
      <c r="E11" s="7"/>
      <c r="F11" s="8">
        <f>$D$19/$C$19*E11</f>
        <v>0</v>
      </c>
      <c r="G11" s="7">
        <v>574.83</v>
      </c>
      <c r="H11" s="8">
        <f aca="true" t="shared" si="1" ref="H11:H18">$H$19/$G$19*G11</f>
        <v>1198535.3356441148</v>
      </c>
      <c r="I11" s="7">
        <v>574.83</v>
      </c>
      <c r="J11" s="8">
        <f aca="true" t="shared" si="2" ref="J11:J18">$J$19/$I$19*I11</f>
        <v>830419.1278902618</v>
      </c>
      <c r="K11" s="7">
        <v>574.83</v>
      </c>
      <c r="L11" s="8">
        <f aca="true" t="shared" si="3" ref="L11:L18">$L$19/$K$19*K11</f>
        <v>514201.53150129673</v>
      </c>
      <c r="M11" s="7">
        <v>574.83</v>
      </c>
      <c r="N11" s="8">
        <f aca="true" t="shared" si="4" ref="N11:N18">$N$19/$M$19*M11</f>
        <v>556210.7322697905</v>
      </c>
      <c r="O11" s="7">
        <v>574.83</v>
      </c>
      <c r="P11" s="8">
        <f aca="true" t="shared" si="5" ref="P11:P18">$P$19/$O$19*O11</f>
        <v>463508.1836313106</v>
      </c>
    </row>
    <row r="12" spans="1:16" ht="14.25">
      <c r="A12" s="7" t="s">
        <v>56</v>
      </c>
      <c r="B12" s="8">
        <v>69197961.37</v>
      </c>
      <c r="C12" s="7">
        <v>1200.24</v>
      </c>
      <c r="D12" s="8">
        <f t="shared" si="0"/>
        <v>101158042.24163555</v>
      </c>
      <c r="E12" s="7"/>
      <c r="F12" s="8">
        <f>$D$19/$C$19*E12</f>
        <v>0</v>
      </c>
      <c r="G12" s="7">
        <v>1200.24</v>
      </c>
      <c r="H12" s="8">
        <f t="shared" si="1"/>
        <v>2502531.2722952734</v>
      </c>
      <c r="I12" s="7">
        <v>1200.24</v>
      </c>
      <c r="J12" s="8">
        <f t="shared" si="2"/>
        <v>1733907.858078054</v>
      </c>
      <c r="K12" s="7">
        <v>1200.24</v>
      </c>
      <c r="L12" s="8">
        <f t="shared" si="3"/>
        <v>1073648.2893535765</v>
      </c>
      <c r="M12" s="7">
        <v>1200.24</v>
      </c>
      <c r="N12" s="8">
        <f t="shared" si="4"/>
        <v>1161363.132229517</v>
      </c>
      <c r="O12" s="7">
        <v>1200.24</v>
      </c>
      <c r="P12" s="8">
        <f t="shared" si="5"/>
        <v>967801.0234706681</v>
      </c>
    </row>
    <row r="13" spans="1:16" ht="14.25">
      <c r="A13" s="7" t="s">
        <v>63</v>
      </c>
      <c r="B13" s="8">
        <v>12090027.44</v>
      </c>
      <c r="C13" s="7">
        <v>368.86</v>
      </c>
      <c r="D13" s="8">
        <f t="shared" si="0"/>
        <v>31088078.601987675</v>
      </c>
      <c r="E13" s="7"/>
      <c r="F13" s="8">
        <f>$D$19/$C$19*E13</f>
        <v>0</v>
      </c>
      <c r="G13" s="7">
        <v>368.86</v>
      </c>
      <c r="H13" s="8">
        <f t="shared" si="1"/>
        <v>769082.5877314826</v>
      </c>
      <c r="I13" s="7">
        <v>368.86</v>
      </c>
      <c r="J13" s="8">
        <f t="shared" si="2"/>
        <v>532867.8035481828</v>
      </c>
      <c r="K13" s="7">
        <v>368.86</v>
      </c>
      <c r="L13" s="8">
        <f t="shared" si="3"/>
        <v>329955.59888935566</v>
      </c>
      <c r="M13" s="7">
        <v>368.86</v>
      </c>
      <c r="N13" s="8">
        <f t="shared" si="4"/>
        <v>356912.2883374822</v>
      </c>
      <c r="O13" s="7">
        <v>368.86</v>
      </c>
      <c r="P13" s="8">
        <f t="shared" si="5"/>
        <v>297426.41931396275</v>
      </c>
    </row>
    <row r="14" spans="1:16" ht="14.25">
      <c r="A14" s="7" t="s">
        <v>66</v>
      </c>
      <c r="B14" s="8">
        <v>86057957.35</v>
      </c>
      <c r="C14" s="150">
        <v>487.34</v>
      </c>
      <c r="D14" s="8">
        <f t="shared" si="0"/>
        <v>41073752.17126463</v>
      </c>
      <c r="E14" s="7">
        <f>3042.95-C14</f>
        <v>2555.6099999999997</v>
      </c>
      <c r="F14" s="8">
        <f>$F$19/$E$19*E14</f>
        <v>123111611.43700449</v>
      </c>
      <c r="G14" s="7">
        <v>3042.95</v>
      </c>
      <c r="H14" s="8">
        <f t="shared" si="1"/>
        <v>6344629.020055074</v>
      </c>
      <c r="I14" s="7">
        <v>3042.95</v>
      </c>
      <c r="J14" s="8">
        <f t="shared" si="2"/>
        <v>4395949.907300718</v>
      </c>
      <c r="K14" s="7">
        <v>3042.95</v>
      </c>
      <c r="L14" s="8">
        <f t="shared" si="3"/>
        <v>2722003.9842768656</v>
      </c>
      <c r="M14" s="7">
        <v>3042.95</v>
      </c>
      <c r="N14" s="8">
        <f t="shared" si="4"/>
        <v>2944386.075466414</v>
      </c>
      <c r="O14" s="7">
        <v>3042.95</v>
      </c>
      <c r="P14" s="8">
        <f t="shared" si="5"/>
        <v>2453651.040100371</v>
      </c>
    </row>
    <row r="15" spans="1:16" ht="14.25">
      <c r="A15" s="7" t="s">
        <v>0</v>
      </c>
      <c r="B15" s="8">
        <v>30342022.28</v>
      </c>
      <c r="C15" s="7"/>
      <c r="D15" s="8">
        <f t="shared" si="0"/>
        <v>0</v>
      </c>
      <c r="E15" s="7">
        <v>376.64</v>
      </c>
      <c r="F15" s="8">
        <f>$F$19/$E$19*E15</f>
        <v>18143909.802995518</v>
      </c>
      <c r="G15" s="7">
        <v>376.64</v>
      </c>
      <c r="H15" s="8">
        <f t="shared" si="1"/>
        <v>785304.0878468405</v>
      </c>
      <c r="I15" s="7">
        <v>376.64</v>
      </c>
      <c r="J15" s="8">
        <f t="shared" si="2"/>
        <v>544107.0583104364</v>
      </c>
      <c r="K15" s="7">
        <v>376.64</v>
      </c>
      <c r="L15" s="8">
        <f t="shared" si="3"/>
        <v>336915.02674642653</v>
      </c>
      <c r="M15" s="7">
        <v>376.64</v>
      </c>
      <c r="N15" s="8">
        <f t="shared" si="4"/>
        <v>364440.2870450287</v>
      </c>
      <c r="O15" s="7">
        <v>376.64</v>
      </c>
      <c r="P15" s="8">
        <f t="shared" si="5"/>
        <v>303699.74128507</v>
      </c>
    </row>
    <row r="16" spans="1:16" ht="14.25">
      <c r="A16" s="7" t="s">
        <v>3</v>
      </c>
      <c r="B16" s="8">
        <v>50048914.96</v>
      </c>
      <c r="C16" s="7">
        <v>477.89</v>
      </c>
      <c r="D16" s="8">
        <f t="shared" si="0"/>
        <v>40277291.88066987</v>
      </c>
      <c r="E16" s="7"/>
      <c r="F16" s="8">
        <f>$D$19/$C$19*E16</f>
        <v>0</v>
      </c>
      <c r="G16" s="7">
        <v>477.89</v>
      </c>
      <c r="H16" s="8">
        <f t="shared" si="1"/>
        <v>996412.9421758883</v>
      </c>
      <c r="I16" s="7">
        <v>477.89</v>
      </c>
      <c r="J16" s="8">
        <f t="shared" si="2"/>
        <v>690376.279991436</v>
      </c>
      <c r="K16" s="7">
        <v>477.89</v>
      </c>
      <c r="L16" s="8">
        <f t="shared" si="3"/>
        <v>427485.9869685901</v>
      </c>
      <c r="M16" s="7">
        <v>477.89</v>
      </c>
      <c r="N16" s="8">
        <f t="shared" si="4"/>
        <v>462410.70724285464</v>
      </c>
      <c r="O16" s="7">
        <v>477.89</v>
      </c>
      <c r="P16" s="8">
        <f t="shared" si="5"/>
        <v>385341.62426381186</v>
      </c>
    </row>
    <row r="17" spans="1:16" ht="14.25">
      <c r="A17" s="7" t="s">
        <v>13</v>
      </c>
      <c r="B17" s="8">
        <v>117477836.72</v>
      </c>
      <c r="C17" s="7">
        <v>1790.61</v>
      </c>
      <c r="D17" s="8">
        <f t="shared" si="0"/>
        <v>150915318.61818886</v>
      </c>
      <c r="E17" s="7"/>
      <c r="F17" s="8">
        <f>$D$19/$C$19*E17</f>
        <v>0</v>
      </c>
      <c r="G17" s="7">
        <v>1790.61</v>
      </c>
      <c r="H17" s="8">
        <f t="shared" si="1"/>
        <v>3733467.9076556684</v>
      </c>
      <c r="I17" s="7">
        <v>1790.61</v>
      </c>
      <c r="J17" s="8">
        <f t="shared" si="2"/>
        <v>2586776.6028070585</v>
      </c>
      <c r="K17" s="7">
        <v>1790.61</v>
      </c>
      <c r="L17" s="8">
        <f t="shared" si="3"/>
        <v>1601750.786008971</v>
      </c>
      <c r="M17" s="7">
        <v>1790.61</v>
      </c>
      <c r="N17" s="8">
        <f t="shared" si="4"/>
        <v>1732610.509732633</v>
      </c>
      <c r="O17" s="7">
        <v>1790.61</v>
      </c>
      <c r="P17" s="8">
        <f t="shared" si="5"/>
        <v>1443839.7242524936</v>
      </c>
    </row>
    <row r="18" spans="1:16" ht="14.25">
      <c r="A18" s="10" t="s">
        <v>31</v>
      </c>
      <c r="B18" s="42">
        <v>30085193.93</v>
      </c>
      <c r="C18" s="10">
        <v>211.3</v>
      </c>
      <c r="D18" s="42">
        <f t="shared" si="0"/>
        <v>17808683.53467439</v>
      </c>
      <c r="E18" s="41"/>
      <c r="F18" s="42"/>
      <c r="G18" s="10">
        <v>211.3</v>
      </c>
      <c r="H18" s="42">
        <f t="shared" si="1"/>
        <v>440565.9350096575</v>
      </c>
      <c r="I18" s="10">
        <v>211.3</v>
      </c>
      <c r="J18" s="42">
        <f t="shared" si="2"/>
        <v>305251.22509822436</v>
      </c>
      <c r="K18" s="10">
        <v>211.3</v>
      </c>
      <c r="L18" s="42">
        <f t="shared" si="3"/>
        <v>189013.7668636362</v>
      </c>
      <c r="M18" s="10">
        <v>211.3</v>
      </c>
      <c r="N18" s="42">
        <f t="shared" si="4"/>
        <v>204455.80037333944</v>
      </c>
      <c r="O18" s="10">
        <v>211.3</v>
      </c>
      <c r="P18" s="42">
        <f t="shared" si="5"/>
        <v>170379.55430526577</v>
      </c>
    </row>
    <row r="19" spans="1:16" ht="15" thickBot="1">
      <c r="A19" s="122" t="s">
        <v>94</v>
      </c>
      <c r="B19" s="112">
        <f>SUM(B10:B18)</f>
        <v>485975346.75999993</v>
      </c>
      <c r="C19" s="113">
        <f>SUM(C10:C18)</f>
        <v>5708.68</v>
      </c>
      <c r="D19" s="112">
        <f>460313437.4+20822745.85</f>
        <v>481136183.25</v>
      </c>
      <c r="E19" s="113">
        <f>SUM(E10:E18)</f>
        <v>2932.2499999999995</v>
      </c>
      <c r="F19" s="112">
        <f>162078267.09-20822745.85</f>
        <v>141255521.24</v>
      </c>
      <c r="G19" s="113">
        <f>SUM(G10:G18)</f>
        <v>8640.93</v>
      </c>
      <c r="H19" s="112">
        <v>18016561.31</v>
      </c>
      <c r="I19" s="113">
        <f>SUM(I10:I18)</f>
        <v>8640.93</v>
      </c>
      <c r="J19" s="112">
        <v>12482983.76</v>
      </c>
      <c r="K19" s="113">
        <f>SUM(K10:K18)</f>
        <v>8640.93</v>
      </c>
      <c r="L19" s="112">
        <v>7729553.85</v>
      </c>
      <c r="M19" s="113">
        <f>SUM(M10:M18)</f>
        <v>8640.93</v>
      </c>
      <c r="N19" s="112">
        <v>8361042.4</v>
      </c>
      <c r="O19" s="113">
        <f>SUM(O10:O18)</f>
        <v>8640.93</v>
      </c>
      <c r="P19" s="112">
        <v>6967523.91</v>
      </c>
    </row>
    <row r="21" spans="4:16" ht="14.25">
      <c r="D21" s="28"/>
      <c r="N21" s="98" t="s">
        <v>163</v>
      </c>
      <c r="P21" s="1">
        <f>P19+N19+L19+J19+H19+F19+D19</f>
        <v>675949369.72</v>
      </c>
    </row>
    <row r="22" spans="5:7" ht="14.25">
      <c r="E22" s="123"/>
      <c r="F22" s="200"/>
      <c r="G22" s="123"/>
    </row>
    <row r="23" spans="1:7" ht="14.25">
      <c r="A23" s="123"/>
      <c r="B23" s="123"/>
      <c r="C23" s="123"/>
      <c r="D23" s="123"/>
      <c r="E23" s="123"/>
      <c r="F23" s="123"/>
      <c r="G23" s="123"/>
    </row>
    <row r="24" spans="1:7" ht="14.25">
      <c r="A24" s="123"/>
      <c r="B24" s="123"/>
      <c r="C24" s="123"/>
      <c r="D24" s="200"/>
      <c r="E24" s="69"/>
      <c r="F24" s="200"/>
      <c r="G24" s="123"/>
    </row>
    <row r="25" spans="1:7" ht="14.25">
      <c r="A25" s="123"/>
      <c r="B25" s="212"/>
      <c r="C25" s="25"/>
      <c r="D25" s="123"/>
      <c r="E25" s="123"/>
      <c r="F25" s="124"/>
      <c r="G25" s="123"/>
    </row>
    <row r="26" spans="1:7" ht="14.25">
      <c r="A26" s="123"/>
      <c r="B26" s="212"/>
      <c r="C26" s="25"/>
      <c r="D26" s="200"/>
      <c r="E26" s="123"/>
      <c r="F26" s="123"/>
      <c r="G26" s="123"/>
    </row>
    <row r="27" spans="1:7" ht="14.25">
      <c r="A27" s="123"/>
      <c r="B27" s="123"/>
      <c r="C27" s="123"/>
      <c r="D27" s="123"/>
      <c r="E27" s="123"/>
      <c r="F27" s="123"/>
      <c r="G27" s="123"/>
    </row>
    <row r="28" spans="1:7" ht="14.25">
      <c r="A28" s="123"/>
      <c r="B28" s="123"/>
      <c r="C28" s="123"/>
      <c r="D28" s="123"/>
      <c r="E28" s="123"/>
      <c r="F28" s="123"/>
      <c r="G28" s="123"/>
    </row>
    <row r="29" spans="3:5" ht="14.25">
      <c r="C29" s="123"/>
      <c r="D29" s="124"/>
      <c r="E29" s="123"/>
    </row>
    <row r="30" spans="3:5" ht="14.25">
      <c r="C30" s="123"/>
      <c r="D30" s="123"/>
      <c r="E30" s="123"/>
    </row>
    <row r="31" spans="3:5" ht="14.25">
      <c r="C31" s="123"/>
      <c r="D31" s="123"/>
      <c r="E31" s="123"/>
    </row>
  </sheetData>
  <sheetProtection/>
  <mergeCells count="9">
    <mergeCell ref="C7:J7"/>
    <mergeCell ref="K7:P7"/>
    <mergeCell ref="C8:D8"/>
    <mergeCell ref="E8:F8"/>
    <mergeCell ref="G8:H8"/>
    <mergeCell ref="I8:J8"/>
    <mergeCell ref="K8:L8"/>
    <mergeCell ref="M8:N8"/>
    <mergeCell ref="O8:P8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34.00390625" style="0" customWidth="1"/>
    <col min="2" max="2" width="19.75390625" style="0" customWidth="1"/>
    <col min="3" max="3" width="16.25390625" style="0" customWidth="1"/>
    <col min="4" max="4" width="14.25390625" style="1" customWidth="1"/>
    <col min="5" max="5" width="20.875" style="75" customWidth="1"/>
    <col min="6" max="6" width="9.00390625" style="2" customWidth="1"/>
    <col min="7" max="7" width="9.00390625" style="1" customWidth="1"/>
  </cols>
  <sheetData>
    <row r="1" spans="1:5" ht="15">
      <c r="A1" s="285" t="s">
        <v>81</v>
      </c>
      <c r="B1" s="285"/>
      <c r="C1" s="285"/>
      <c r="D1" s="285"/>
      <c r="E1" s="285"/>
    </row>
    <row r="2" spans="1:5" ht="15">
      <c r="A2" s="285" t="s">
        <v>143</v>
      </c>
      <c r="B2" s="285"/>
      <c r="C2" s="285"/>
      <c r="D2" s="285"/>
      <c r="E2" s="285"/>
    </row>
    <row r="3" spans="1:5" ht="15">
      <c r="A3" s="285" t="s">
        <v>85</v>
      </c>
      <c r="B3" s="285"/>
      <c r="C3" s="285"/>
      <c r="D3" s="285"/>
      <c r="E3" s="285"/>
    </row>
    <row r="4" spans="4:5" ht="14.25">
      <c r="D4"/>
      <c r="E4"/>
    </row>
    <row r="5" spans="1:5" ht="15">
      <c r="A5" s="20" t="s">
        <v>145</v>
      </c>
      <c r="D5"/>
      <c r="E5"/>
    </row>
    <row r="6" spans="4:5" ht="14.25">
      <c r="D6"/>
      <c r="E6" s="88" t="s">
        <v>83</v>
      </c>
    </row>
    <row r="7" spans="1:5" ht="14.25">
      <c r="A7" s="125" t="s">
        <v>146</v>
      </c>
      <c r="B7" s="125" t="s">
        <v>147</v>
      </c>
      <c r="C7" s="126" t="s">
        <v>111</v>
      </c>
      <c r="D7" s="126" t="s">
        <v>91</v>
      </c>
      <c r="E7" s="126" t="s">
        <v>102</v>
      </c>
    </row>
    <row r="8" spans="1:5" ht="14.25">
      <c r="A8" s="138" t="s">
        <v>148</v>
      </c>
      <c r="B8" s="5">
        <v>481136183.25</v>
      </c>
      <c r="C8" s="139">
        <v>5708.68</v>
      </c>
      <c r="D8" s="127" t="s">
        <v>7</v>
      </c>
      <c r="E8" s="5">
        <f>B8/C8</f>
        <v>84281.51223224984</v>
      </c>
    </row>
    <row r="9" spans="1:5" ht="14.25">
      <c r="A9" s="128" t="s">
        <v>149</v>
      </c>
      <c r="B9" s="8">
        <v>141255521.24</v>
      </c>
      <c r="C9" s="137">
        <v>2932.2499999999995</v>
      </c>
      <c r="D9" s="129" t="s">
        <v>7</v>
      </c>
      <c r="E9" s="8">
        <f aca="true" t="shared" si="0" ref="E9:E14">B9/C9</f>
        <v>48173.082527069666</v>
      </c>
    </row>
    <row r="10" spans="1:5" ht="14.25">
      <c r="A10" s="128" t="s">
        <v>150</v>
      </c>
      <c r="B10" s="8">
        <v>18016561.31</v>
      </c>
      <c r="C10" s="136">
        <v>84</v>
      </c>
      <c r="D10" s="129" t="s">
        <v>80</v>
      </c>
      <c r="E10" s="8">
        <f t="shared" si="0"/>
        <v>214482.87273809523</v>
      </c>
    </row>
    <row r="11" spans="1:5" ht="14.25">
      <c r="A11" s="128" t="s">
        <v>151</v>
      </c>
      <c r="B11" s="8">
        <v>12482983.76</v>
      </c>
      <c r="C11" s="50">
        <v>3712</v>
      </c>
      <c r="D11" s="129" t="s">
        <v>152</v>
      </c>
      <c r="E11" s="8">
        <f t="shared" si="0"/>
        <v>3362.8727801724135</v>
      </c>
    </row>
    <row r="12" spans="1:5" ht="14.25">
      <c r="A12" s="128" t="s">
        <v>153</v>
      </c>
      <c r="B12" s="8">
        <v>7729553.85</v>
      </c>
      <c r="C12" s="50">
        <v>9058</v>
      </c>
      <c r="D12" s="129" t="s">
        <v>152</v>
      </c>
      <c r="E12" s="8">
        <f t="shared" si="0"/>
        <v>853.340014351954</v>
      </c>
    </row>
    <row r="13" spans="1:5" ht="14.25">
      <c r="A13" s="128" t="s">
        <v>154</v>
      </c>
      <c r="B13" s="8">
        <v>8361042.4</v>
      </c>
      <c r="C13" s="140">
        <v>14</v>
      </c>
      <c r="D13" s="129" t="s">
        <v>2</v>
      </c>
      <c r="E13" s="8">
        <f t="shared" si="0"/>
        <v>597217.3142857143</v>
      </c>
    </row>
    <row r="14" spans="1:5" ht="14.25">
      <c r="A14" s="130" t="s">
        <v>155</v>
      </c>
      <c r="B14" s="42">
        <v>6967523.91</v>
      </c>
      <c r="C14" s="141">
        <v>48</v>
      </c>
      <c r="D14" s="131" t="s">
        <v>2</v>
      </c>
      <c r="E14" s="42">
        <f t="shared" si="0"/>
        <v>145156.748125</v>
      </c>
    </row>
    <row r="15" spans="1:5" ht="15" thickBot="1">
      <c r="A15" s="132" t="s">
        <v>156</v>
      </c>
      <c r="B15" s="133">
        <f>SUM(B8:B14)</f>
        <v>675949369.7199999</v>
      </c>
      <c r="C15" s="134">
        <f>SUM(C8:C14)</f>
        <v>21556.93</v>
      </c>
      <c r="D15" s="135"/>
      <c r="E15" s="133"/>
    </row>
    <row r="16" spans="4:5" ht="14.25">
      <c r="D16"/>
      <c r="E16"/>
    </row>
    <row r="17" spans="4:5" ht="14.25">
      <c r="D17"/>
      <c r="E17" s="98" t="s">
        <v>163</v>
      </c>
    </row>
  </sheetData>
  <sheetProtection/>
  <mergeCells count="3">
    <mergeCell ref="A1:E1"/>
    <mergeCell ref="A2:E2"/>
    <mergeCell ref="A3:E3"/>
  </mergeCells>
  <printOptions/>
  <pageMargins left="1.13" right="0.26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92"/>
  <sheetViews>
    <sheetView zoomScalePageLayoutView="0" workbookViewId="0" topLeftCell="A1">
      <selection activeCell="E29" sqref="E29"/>
    </sheetView>
  </sheetViews>
  <sheetFormatPr defaultColWidth="9.00390625" defaultRowHeight="14.25"/>
  <cols>
    <col min="1" max="1" width="38.125" style="0" customWidth="1"/>
    <col min="2" max="2" width="15.00390625" style="0" customWidth="1"/>
    <col min="3" max="3" width="11.625" style="0" customWidth="1"/>
    <col min="4" max="4" width="13.375" style="0" customWidth="1"/>
    <col min="5" max="5" width="14.875" style="0" customWidth="1"/>
    <col min="6" max="6" width="12.25390625" style="0" customWidth="1"/>
    <col min="7" max="7" width="13.875" style="0" customWidth="1"/>
    <col min="8" max="8" width="12.625" style="0" customWidth="1"/>
    <col min="9" max="9" width="10.75390625" style="0" customWidth="1"/>
    <col min="10" max="10" width="12.25390625" style="0" customWidth="1"/>
    <col min="11" max="11" width="11.25390625" style="0" customWidth="1"/>
  </cols>
  <sheetData>
    <row r="1" spans="1:13" ht="15.75">
      <c r="A1" s="293" t="s">
        <v>92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:13" ht="14.25">
      <c r="A2" s="294" t="s">
        <v>93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4.25">
      <c r="A3" s="294" t="s">
        <v>182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</row>
    <row r="5" spans="1:11" ht="14.25">
      <c r="A5" s="298" t="s">
        <v>186</v>
      </c>
      <c r="B5" s="295" t="s">
        <v>96</v>
      </c>
      <c r="C5" s="295"/>
      <c r="D5" s="296"/>
      <c r="E5" s="297" t="s">
        <v>97</v>
      </c>
      <c r="F5" s="295"/>
      <c r="G5" s="296"/>
      <c r="H5" s="291" t="s">
        <v>183</v>
      </c>
      <c r="I5" s="288"/>
      <c r="J5" s="288"/>
      <c r="K5" s="288"/>
    </row>
    <row r="6" spans="1:11" ht="15">
      <c r="A6" s="299"/>
      <c r="B6" s="19" t="s">
        <v>89</v>
      </c>
      <c r="C6" s="39" t="s">
        <v>103</v>
      </c>
      <c r="D6" s="44" t="s">
        <v>102</v>
      </c>
      <c r="E6" s="233" t="s">
        <v>89</v>
      </c>
      <c r="F6" s="39" t="s">
        <v>103</v>
      </c>
      <c r="G6" s="44" t="s">
        <v>102</v>
      </c>
      <c r="H6" s="250" t="s">
        <v>187</v>
      </c>
      <c r="I6" s="17" t="s">
        <v>173</v>
      </c>
      <c r="J6" s="218" t="s">
        <v>191</v>
      </c>
      <c r="K6" s="17" t="s">
        <v>173</v>
      </c>
    </row>
    <row r="7" spans="1:11" ht="14.25">
      <c r="A7" s="16" t="s">
        <v>95</v>
      </c>
      <c r="B7" s="70">
        <v>9486600</v>
      </c>
      <c r="C7" s="17">
        <v>60</v>
      </c>
      <c r="D7" s="71">
        <f>B7/C7</f>
        <v>158110</v>
      </c>
      <c r="E7" s="234">
        <v>18016561.31</v>
      </c>
      <c r="F7" s="17">
        <v>84</v>
      </c>
      <c r="G7" s="235">
        <f>E7/F7</f>
        <v>214482.87273809523</v>
      </c>
      <c r="H7" s="232">
        <f>G7-D7</f>
        <v>56372.87273809523</v>
      </c>
      <c r="I7" s="223">
        <f>H7/G7*100</f>
        <v>26.28315819274394</v>
      </c>
      <c r="J7" s="223">
        <f>F7-C7</f>
        <v>24</v>
      </c>
      <c r="K7" s="223">
        <f>J7/F7*100</f>
        <v>28.57142857142857</v>
      </c>
    </row>
    <row r="8" spans="2:7" ht="14.25">
      <c r="B8" s="68"/>
      <c r="C8" s="2"/>
      <c r="D8" s="27"/>
      <c r="E8" s="25"/>
      <c r="F8" s="69"/>
      <c r="G8" s="28"/>
    </row>
    <row r="10" spans="1:11" ht="14.25">
      <c r="A10" s="298" t="s">
        <v>98</v>
      </c>
      <c r="B10" s="295" t="s">
        <v>96</v>
      </c>
      <c r="C10" s="295"/>
      <c r="D10" s="296"/>
      <c r="E10" s="297" t="s">
        <v>97</v>
      </c>
      <c r="F10" s="295"/>
      <c r="G10" s="296"/>
      <c r="H10" s="291" t="s">
        <v>183</v>
      </c>
      <c r="I10" s="288"/>
      <c r="J10" s="288"/>
      <c r="K10" s="288"/>
    </row>
    <row r="11" spans="1:11" ht="15">
      <c r="A11" s="299"/>
      <c r="B11" s="19" t="s">
        <v>89</v>
      </c>
      <c r="C11" s="39" t="s">
        <v>103</v>
      </c>
      <c r="D11" s="44" t="s">
        <v>102</v>
      </c>
      <c r="E11" s="233" t="s">
        <v>89</v>
      </c>
      <c r="F11" s="39" t="s">
        <v>103</v>
      </c>
      <c r="G11" s="44" t="s">
        <v>102</v>
      </c>
      <c r="H11" s="250" t="s">
        <v>187</v>
      </c>
      <c r="I11" s="17" t="s">
        <v>173</v>
      </c>
      <c r="J11" s="252" t="s">
        <v>190</v>
      </c>
      <c r="K11" s="17" t="s">
        <v>173</v>
      </c>
    </row>
    <row r="12" spans="1:11" ht="14.25">
      <c r="A12" s="29" t="s">
        <v>45</v>
      </c>
      <c r="B12" s="33">
        <v>853446.2353656872</v>
      </c>
      <c r="C12" s="37">
        <v>177</v>
      </c>
      <c r="D12" s="45">
        <f>B12/C12</f>
        <v>4821.730143308967</v>
      </c>
      <c r="E12" s="236">
        <v>621093.08</v>
      </c>
      <c r="F12" s="36">
        <v>154</v>
      </c>
      <c r="G12" s="45">
        <f>E12/F12</f>
        <v>4033.071948051948</v>
      </c>
      <c r="H12" s="253">
        <f>G12-D12</f>
        <v>-788.6581952570191</v>
      </c>
      <c r="I12" s="254">
        <f>H12/G12*100</f>
        <v>-19.554776245386755</v>
      </c>
      <c r="J12" s="257">
        <f>F12-C12</f>
        <v>-23</v>
      </c>
      <c r="K12" s="254">
        <f>J12/F12*100</f>
        <v>-14.935064935064934</v>
      </c>
    </row>
    <row r="13" spans="1:11" ht="14.25">
      <c r="A13" s="30" t="s">
        <v>52</v>
      </c>
      <c r="B13" s="34">
        <v>216676.95027153153</v>
      </c>
      <c r="C13" s="38">
        <v>119</v>
      </c>
      <c r="D13" s="46">
        <f aca="true" t="shared" si="0" ref="D13:D21">B13/C13</f>
        <v>1820.8147081641305</v>
      </c>
      <c r="E13" s="237">
        <v>209783.51</v>
      </c>
      <c r="F13" s="26">
        <v>108</v>
      </c>
      <c r="G13" s="46">
        <f aca="true" t="shared" si="1" ref="G13:G22">E13/F13</f>
        <v>1942.4399074074074</v>
      </c>
      <c r="H13" s="254">
        <f aca="true" t="shared" si="2" ref="H13:H22">G13-D13</f>
        <v>121.62519924327694</v>
      </c>
      <c r="I13" s="254">
        <f aca="true" t="shared" si="3" ref="I13:I22">H13/G13*100</f>
        <v>6.2614652211100434</v>
      </c>
      <c r="J13" s="257">
        <f aca="true" t="shared" si="4" ref="J13:J22">F13-C13</f>
        <v>-11</v>
      </c>
      <c r="K13" s="254">
        <f aca="true" t="shared" si="5" ref="K13:K22">J13/F13*100</f>
        <v>-10.185185185185185</v>
      </c>
    </row>
    <row r="14" spans="1:11" ht="14.25">
      <c r="A14" s="30" t="s">
        <v>99</v>
      </c>
      <c r="B14" s="34">
        <v>4605345.753154907</v>
      </c>
      <c r="C14" s="38">
        <v>260</v>
      </c>
      <c r="D14" s="46">
        <f t="shared" si="0"/>
        <v>17712.868281365027</v>
      </c>
      <c r="E14" s="237">
        <v>3774672.76</v>
      </c>
      <c r="F14" s="26">
        <v>982</v>
      </c>
      <c r="G14" s="46">
        <f t="shared" si="1"/>
        <v>3843.8622810590628</v>
      </c>
      <c r="H14" s="254">
        <f t="shared" si="2"/>
        <v>-13869.006000305964</v>
      </c>
      <c r="I14" s="254">
        <f t="shared" si="3"/>
        <v>-360.80912858524084</v>
      </c>
      <c r="J14" s="257">
        <f t="shared" si="4"/>
        <v>722</v>
      </c>
      <c r="K14" s="254">
        <f t="shared" si="5"/>
        <v>73.5234215885947</v>
      </c>
    </row>
    <row r="15" spans="1:11" ht="14.25">
      <c r="A15" s="30" t="s">
        <v>100</v>
      </c>
      <c r="B15" s="34">
        <v>329761.1211665203</v>
      </c>
      <c r="C15" s="38">
        <v>162</v>
      </c>
      <c r="D15" s="46">
        <f t="shared" si="0"/>
        <v>2035.562476336545</v>
      </c>
      <c r="E15" s="237">
        <v>597306.72</v>
      </c>
      <c r="F15" s="26">
        <v>289</v>
      </c>
      <c r="G15" s="46">
        <f t="shared" si="1"/>
        <v>2066.805259515571</v>
      </c>
      <c r="H15" s="254">
        <f t="shared" si="2"/>
        <v>31.24278317902599</v>
      </c>
      <c r="I15" s="254">
        <f t="shared" si="3"/>
        <v>1.5116462005882858</v>
      </c>
      <c r="J15" s="257">
        <f t="shared" si="4"/>
        <v>127</v>
      </c>
      <c r="K15" s="254">
        <f t="shared" si="5"/>
        <v>43.944636678200695</v>
      </c>
    </row>
    <row r="16" spans="1:11" ht="14.25">
      <c r="A16" s="31" t="s">
        <v>66</v>
      </c>
      <c r="B16" s="35">
        <v>5643299.134038187</v>
      </c>
      <c r="C16" s="38">
        <v>1593</v>
      </c>
      <c r="D16" s="46">
        <f t="shared" si="0"/>
        <v>3542.560661668667</v>
      </c>
      <c r="E16" s="237">
        <v>285800</v>
      </c>
      <c r="F16" s="26">
        <v>547</v>
      </c>
      <c r="G16" s="46">
        <f t="shared" si="1"/>
        <v>522.4862888482633</v>
      </c>
      <c r="H16" s="254">
        <f t="shared" si="2"/>
        <v>-3020.0743728204034</v>
      </c>
      <c r="I16" s="254">
        <f t="shared" si="3"/>
        <v>-578.0198327266481</v>
      </c>
      <c r="J16" s="257">
        <f t="shared" si="4"/>
        <v>-1046</v>
      </c>
      <c r="K16" s="254">
        <f t="shared" si="5"/>
        <v>-191.22486288848265</v>
      </c>
    </row>
    <row r="17" spans="1:11" ht="14.25">
      <c r="A17" s="32" t="s">
        <v>0</v>
      </c>
      <c r="B17" s="34">
        <v>351498.72</v>
      </c>
      <c r="C17" s="38">
        <v>1</v>
      </c>
      <c r="D17" s="46">
        <f t="shared" si="0"/>
        <v>351498.72</v>
      </c>
      <c r="E17" s="237">
        <v>1291124.55</v>
      </c>
      <c r="F17" s="26">
        <v>98</v>
      </c>
      <c r="G17" s="46">
        <f t="shared" si="1"/>
        <v>13174.740306122449</v>
      </c>
      <c r="H17" s="254"/>
      <c r="I17" s="254"/>
      <c r="J17" s="257">
        <f t="shared" si="4"/>
        <v>97</v>
      </c>
      <c r="K17" s="254">
        <f t="shared" si="5"/>
        <v>98.9795918367347</v>
      </c>
    </row>
    <row r="18" spans="1:11" ht="14.25">
      <c r="A18" s="32" t="s">
        <v>3</v>
      </c>
      <c r="B18" s="34">
        <v>758311.87</v>
      </c>
      <c r="C18" s="38">
        <v>986</v>
      </c>
      <c r="D18" s="46">
        <f t="shared" si="0"/>
        <v>769.0789756592292</v>
      </c>
      <c r="E18" s="237">
        <v>1684332.51</v>
      </c>
      <c r="F18" s="26">
        <v>897</v>
      </c>
      <c r="G18" s="46">
        <f t="shared" si="1"/>
        <v>1877.7396989966555</v>
      </c>
      <c r="H18" s="254">
        <f t="shared" si="2"/>
        <v>1108.6607233374264</v>
      </c>
      <c r="I18" s="254">
        <f t="shared" si="3"/>
        <v>59.04230090729956</v>
      </c>
      <c r="J18" s="257">
        <f t="shared" si="4"/>
        <v>-89</v>
      </c>
      <c r="K18" s="254">
        <f t="shared" si="5"/>
        <v>-9.92196209587514</v>
      </c>
    </row>
    <row r="19" spans="1:11" ht="14.25">
      <c r="A19" s="31" t="s">
        <v>13</v>
      </c>
      <c r="B19" s="34">
        <v>2815396.4858897375</v>
      </c>
      <c r="C19" s="38">
        <v>120</v>
      </c>
      <c r="D19" s="46">
        <f t="shared" si="0"/>
        <v>23461.63738241448</v>
      </c>
      <c r="E19" s="237">
        <v>3416278.71</v>
      </c>
      <c r="F19" s="26">
        <v>131</v>
      </c>
      <c r="G19" s="46">
        <f t="shared" si="1"/>
        <v>26078.463435114503</v>
      </c>
      <c r="H19" s="254">
        <f t="shared" si="2"/>
        <v>2616.826052700024</v>
      </c>
      <c r="I19" s="254">
        <f t="shared" si="3"/>
        <v>10.034433428989848</v>
      </c>
      <c r="J19" s="257">
        <f t="shared" si="4"/>
        <v>11</v>
      </c>
      <c r="K19" s="254">
        <f t="shared" si="5"/>
        <v>8.396946564885496</v>
      </c>
    </row>
    <row r="20" spans="1:11" ht="14.25">
      <c r="A20" s="30" t="s">
        <v>101</v>
      </c>
      <c r="B20" s="34">
        <v>194460</v>
      </c>
      <c r="C20" s="38">
        <v>95</v>
      </c>
      <c r="D20" s="46">
        <f t="shared" si="0"/>
        <v>2046.9473684210527</v>
      </c>
      <c r="E20" s="237">
        <v>69815.21</v>
      </c>
      <c r="F20" s="26">
        <v>56</v>
      </c>
      <c r="G20" s="46">
        <f t="shared" si="1"/>
        <v>1246.7001785714288</v>
      </c>
      <c r="H20" s="254">
        <f t="shared" si="2"/>
        <v>-800.247189849624</v>
      </c>
      <c r="I20" s="254">
        <f t="shared" si="3"/>
        <v>-64.18922557359483</v>
      </c>
      <c r="J20" s="257">
        <f t="shared" si="4"/>
        <v>-39</v>
      </c>
      <c r="K20" s="254">
        <f t="shared" si="5"/>
        <v>-69.64285714285714</v>
      </c>
    </row>
    <row r="21" spans="1:11" ht="14.25">
      <c r="A21" s="31" t="s">
        <v>43</v>
      </c>
      <c r="B21" s="34">
        <v>110885.83</v>
      </c>
      <c r="C21" s="38">
        <v>276</v>
      </c>
      <c r="D21" s="46">
        <f t="shared" si="0"/>
        <v>401.7602536231884</v>
      </c>
      <c r="E21" s="237">
        <v>515635.71</v>
      </c>
      <c r="F21" s="26">
        <v>301</v>
      </c>
      <c r="G21" s="46">
        <f t="shared" si="1"/>
        <v>1713.0754485049836</v>
      </c>
      <c r="H21" s="254">
        <f t="shared" si="2"/>
        <v>1311.3151948817952</v>
      </c>
      <c r="I21" s="254">
        <f t="shared" si="3"/>
        <v>76.54742796215962</v>
      </c>
      <c r="J21" s="257">
        <f t="shared" si="4"/>
        <v>25</v>
      </c>
      <c r="K21" s="254">
        <f t="shared" si="5"/>
        <v>8.305647840531561</v>
      </c>
    </row>
    <row r="22" spans="1:11" ht="14.25">
      <c r="A22" s="224" t="s">
        <v>38</v>
      </c>
      <c r="B22" s="10"/>
      <c r="C22" s="147"/>
      <c r="D22" s="53"/>
      <c r="E22" s="238">
        <v>17141</v>
      </c>
      <c r="F22" s="225">
        <v>77</v>
      </c>
      <c r="G22" s="208">
        <f t="shared" si="1"/>
        <v>222.6103896103896</v>
      </c>
      <c r="H22" s="255">
        <f t="shared" si="2"/>
        <v>222.6103896103896</v>
      </c>
      <c r="I22" s="256">
        <f t="shared" si="3"/>
        <v>100</v>
      </c>
      <c r="J22" s="258">
        <f t="shared" si="4"/>
        <v>77</v>
      </c>
      <c r="K22" s="255">
        <f t="shared" si="5"/>
        <v>100</v>
      </c>
    </row>
    <row r="24" spans="1:11" ht="14.25">
      <c r="A24" s="298" t="s">
        <v>104</v>
      </c>
      <c r="B24" s="295" t="s">
        <v>96</v>
      </c>
      <c r="C24" s="295"/>
      <c r="D24" s="296"/>
      <c r="E24" s="297" t="s">
        <v>97</v>
      </c>
      <c r="F24" s="295"/>
      <c r="G24" s="296"/>
      <c r="H24" s="291" t="s">
        <v>183</v>
      </c>
      <c r="I24" s="288"/>
      <c r="J24" s="288"/>
      <c r="K24" s="288"/>
    </row>
    <row r="25" spans="1:11" ht="15">
      <c r="A25" s="299"/>
      <c r="B25" s="19" t="s">
        <v>89</v>
      </c>
      <c r="C25" s="39" t="s">
        <v>103</v>
      </c>
      <c r="D25" s="44" t="s">
        <v>102</v>
      </c>
      <c r="E25" s="233" t="s">
        <v>89</v>
      </c>
      <c r="F25" s="39" t="s">
        <v>103</v>
      </c>
      <c r="G25" s="44" t="s">
        <v>102</v>
      </c>
      <c r="H25" s="250" t="s">
        <v>187</v>
      </c>
      <c r="I25" s="210" t="s">
        <v>173</v>
      </c>
      <c r="J25" s="252" t="s">
        <v>190</v>
      </c>
      <c r="K25" s="17" t="s">
        <v>173</v>
      </c>
    </row>
    <row r="26" spans="1:11" ht="14.25">
      <c r="A26" s="4" t="s">
        <v>45</v>
      </c>
      <c r="B26" s="47">
        <v>82398.47</v>
      </c>
      <c r="C26" s="48">
        <v>792</v>
      </c>
      <c r="D26" s="52">
        <f>B26/C26</f>
        <v>104.03847222222223</v>
      </c>
      <c r="E26" s="239">
        <v>248837.1</v>
      </c>
      <c r="F26" s="54">
        <v>220</v>
      </c>
      <c r="G26" s="240">
        <f>E26/F26</f>
        <v>1131.0777272727273</v>
      </c>
      <c r="H26" s="254">
        <f>G26-D26</f>
        <v>1027.039255050505</v>
      </c>
      <c r="I26" s="254">
        <f>H26/G26*100</f>
        <v>90.80182822863276</v>
      </c>
      <c r="J26" s="257">
        <f aca="true" t="shared" si="6" ref="J26:J37">F26-C26</f>
        <v>-572</v>
      </c>
      <c r="K26" s="254">
        <f aca="true" t="shared" si="7" ref="K26:K37">J26/F26*100</f>
        <v>-260</v>
      </c>
    </row>
    <row r="27" spans="1:11" ht="14.25">
      <c r="A27" s="7" t="s">
        <v>52</v>
      </c>
      <c r="B27" s="34">
        <v>248396.75986837468</v>
      </c>
      <c r="C27" s="49">
        <v>190</v>
      </c>
      <c r="D27" s="46">
        <f aca="true" t="shared" si="8" ref="D27:D36">B27/C27</f>
        <v>1307.3513677282879</v>
      </c>
      <c r="E27" s="241">
        <v>179897.45</v>
      </c>
      <c r="F27" s="50">
        <v>84</v>
      </c>
      <c r="G27" s="242">
        <f aca="true" t="shared" si="9" ref="G27:G37">E27/F27</f>
        <v>2141.63630952381</v>
      </c>
      <c r="H27" s="254">
        <f aca="true" t="shared" si="10" ref="H27:H37">G27-D27</f>
        <v>834.284941795522</v>
      </c>
      <c r="I27" s="254">
        <f aca="true" t="shared" si="11" ref="I27:I37">H27/G27*100</f>
        <v>38.95549109274413</v>
      </c>
      <c r="J27" s="257">
        <f t="shared" si="6"/>
        <v>-106</v>
      </c>
      <c r="K27" s="254">
        <f t="shared" si="7"/>
        <v>-126.19047619047619</v>
      </c>
    </row>
    <row r="28" spans="1:11" ht="14.25">
      <c r="A28" s="7" t="s">
        <v>56</v>
      </c>
      <c r="B28" s="35">
        <v>2848202.3839009404</v>
      </c>
      <c r="C28" s="49">
        <v>360</v>
      </c>
      <c r="D28" s="46">
        <f t="shared" si="8"/>
        <v>7911.673288613723</v>
      </c>
      <c r="E28" s="241">
        <v>2616125.34</v>
      </c>
      <c r="F28" s="50">
        <v>421</v>
      </c>
      <c r="G28" s="242">
        <f t="shared" si="9"/>
        <v>6214.074441805225</v>
      </c>
      <c r="H28" s="254">
        <f t="shared" si="10"/>
        <v>-1697.598846808498</v>
      </c>
      <c r="I28" s="254">
        <f t="shared" si="11"/>
        <v>-27.318611366930057</v>
      </c>
      <c r="J28" s="257">
        <f t="shared" si="6"/>
        <v>61</v>
      </c>
      <c r="K28" s="254">
        <f t="shared" si="7"/>
        <v>14.489311163895488</v>
      </c>
    </row>
    <row r="29" spans="1:11" ht="14.25">
      <c r="A29" s="7" t="s">
        <v>63</v>
      </c>
      <c r="B29" s="34">
        <v>246573.5397524751</v>
      </c>
      <c r="C29" s="49">
        <v>121</v>
      </c>
      <c r="D29" s="46">
        <f t="shared" si="8"/>
        <v>2037.7978491940091</v>
      </c>
      <c r="E29" s="241">
        <v>171009.42</v>
      </c>
      <c r="F29" s="50">
        <v>217</v>
      </c>
      <c r="G29" s="242">
        <f t="shared" si="9"/>
        <v>788.0618433179724</v>
      </c>
      <c r="H29" s="254">
        <f t="shared" si="10"/>
        <v>-1249.7360058760369</v>
      </c>
      <c r="I29" s="254">
        <f t="shared" si="11"/>
        <v>-158.58349398243675</v>
      </c>
      <c r="J29" s="257">
        <f t="shared" si="6"/>
        <v>96</v>
      </c>
      <c r="K29" s="254">
        <f t="shared" si="7"/>
        <v>44.23963133640553</v>
      </c>
    </row>
    <row r="30" spans="1:11" ht="14.25">
      <c r="A30" s="7" t="s">
        <v>66</v>
      </c>
      <c r="B30" s="34">
        <v>1447362.3453888632</v>
      </c>
      <c r="C30" s="49">
        <v>130</v>
      </c>
      <c r="D30" s="46">
        <f t="shared" si="8"/>
        <v>11133.556502991256</v>
      </c>
      <c r="E30" s="241">
        <v>107700</v>
      </c>
      <c r="F30" s="50">
        <v>2541</v>
      </c>
      <c r="G30" s="242">
        <f t="shared" si="9"/>
        <v>42.3848878394333</v>
      </c>
      <c r="H30" s="254">
        <f t="shared" si="10"/>
        <v>-11091.171615151823</v>
      </c>
      <c r="I30" s="254">
        <f t="shared" si="11"/>
        <v>-26167.75030092923</v>
      </c>
      <c r="J30" s="257">
        <f t="shared" si="6"/>
        <v>2411</v>
      </c>
      <c r="K30" s="254">
        <f t="shared" si="7"/>
        <v>94.88390397481307</v>
      </c>
    </row>
    <row r="31" spans="1:11" ht="14.25">
      <c r="A31" s="7" t="s">
        <v>0</v>
      </c>
      <c r="B31" s="34">
        <v>495477.56533258304</v>
      </c>
      <c r="C31" s="49">
        <v>1381</v>
      </c>
      <c r="D31" s="46">
        <f t="shared" si="8"/>
        <v>358.78172725024115</v>
      </c>
      <c r="E31" s="241">
        <v>781950.55</v>
      </c>
      <c r="F31" s="50">
        <v>1034</v>
      </c>
      <c r="G31" s="242">
        <f t="shared" si="9"/>
        <v>756.2384429400387</v>
      </c>
      <c r="H31" s="254">
        <f t="shared" si="10"/>
        <v>397.45671568979753</v>
      </c>
      <c r="I31" s="254">
        <f t="shared" si="11"/>
        <v>52.55706310626045</v>
      </c>
      <c r="J31" s="257">
        <f t="shared" si="6"/>
        <v>-347</v>
      </c>
      <c r="K31" s="254">
        <f t="shared" si="7"/>
        <v>-33.558994197292066</v>
      </c>
    </row>
    <row r="32" spans="1:11" ht="14.25">
      <c r="A32" s="7" t="s">
        <v>3</v>
      </c>
      <c r="B32" s="34">
        <v>1259702.907861074</v>
      </c>
      <c r="C32" s="49">
        <v>410</v>
      </c>
      <c r="D32" s="46">
        <f t="shared" si="8"/>
        <v>3072.4461167343266</v>
      </c>
      <c r="E32" s="241">
        <v>122714.51</v>
      </c>
      <c r="F32" s="50">
        <v>1422</v>
      </c>
      <c r="G32" s="242">
        <f t="shared" si="9"/>
        <v>86.29712376933895</v>
      </c>
      <c r="H32" s="254">
        <f t="shared" si="10"/>
        <v>-2986.1489929649874</v>
      </c>
      <c r="I32" s="254">
        <f t="shared" si="11"/>
        <v>-3460.3111465760753</v>
      </c>
      <c r="J32" s="257">
        <f t="shared" si="6"/>
        <v>1012</v>
      </c>
      <c r="K32" s="254">
        <f t="shared" si="7"/>
        <v>71.16736990154712</v>
      </c>
    </row>
    <row r="33" spans="1:11" ht="14.25">
      <c r="A33" s="7" t="s">
        <v>13</v>
      </c>
      <c r="B33" s="34">
        <v>669989.9231871612</v>
      </c>
      <c r="C33" s="49">
        <v>278</v>
      </c>
      <c r="D33" s="46">
        <f t="shared" si="8"/>
        <v>2410.0356949178463</v>
      </c>
      <c r="E33" s="241">
        <v>1724697.17</v>
      </c>
      <c r="F33" s="50">
        <v>435</v>
      </c>
      <c r="G33" s="242">
        <f t="shared" si="9"/>
        <v>3964.8210804597697</v>
      </c>
      <c r="H33" s="254">
        <f t="shared" si="10"/>
        <v>1554.7853855419235</v>
      </c>
      <c r="I33" s="254">
        <f t="shared" si="11"/>
        <v>39.214515711806776</v>
      </c>
      <c r="J33" s="257">
        <f t="shared" si="6"/>
        <v>157</v>
      </c>
      <c r="K33" s="254">
        <f t="shared" si="7"/>
        <v>36.0919540229885</v>
      </c>
    </row>
    <row r="34" spans="1:11" ht="14.25">
      <c r="A34" s="7" t="s">
        <v>31</v>
      </c>
      <c r="B34" s="34">
        <v>131280.44</v>
      </c>
      <c r="C34" s="49">
        <v>323</v>
      </c>
      <c r="D34" s="46">
        <f t="shared" si="8"/>
        <v>406.4409907120743</v>
      </c>
      <c r="E34" s="241">
        <v>335587.05</v>
      </c>
      <c r="F34" s="50">
        <v>774</v>
      </c>
      <c r="G34" s="242">
        <f t="shared" si="9"/>
        <v>433.575</v>
      </c>
      <c r="H34" s="254">
        <f t="shared" si="10"/>
        <v>27.134009287925664</v>
      </c>
      <c r="I34" s="254">
        <f t="shared" si="11"/>
        <v>6.258204298662438</v>
      </c>
      <c r="J34" s="257">
        <f t="shared" si="6"/>
        <v>451</v>
      </c>
      <c r="K34" s="254">
        <f t="shared" si="7"/>
        <v>58.268733850129195</v>
      </c>
    </row>
    <row r="35" spans="1:11" ht="14.25">
      <c r="A35" s="7" t="s">
        <v>38</v>
      </c>
      <c r="B35" s="7"/>
      <c r="C35" s="50"/>
      <c r="D35" s="46"/>
      <c r="E35" s="241">
        <v>8988</v>
      </c>
      <c r="F35" s="50">
        <v>595</v>
      </c>
      <c r="G35" s="242">
        <f t="shared" si="9"/>
        <v>15.105882352941176</v>
      </c>
      <c r="H35" s="254">
        <f t="shared" si="10"/>
        <v>15.105882352941176</v>
      </c>
      <c r="I35" s="254">
        <f t="shared" si="11"/>
        <v>100</v>
      </c>
      <c r="J35" s="257">
        <f t="shared" si="6"/>
        <v>595</v>
      </c>
      <c r="K35" s="254">
        <f t="shared" si="7"/>
        <v>100</v>
      </c>
    </row>
    <row r="36" spans="1:11" ht="14.25">
      <c r="A36" s="7" t="s">
        <v>40</v>
      </c>
      <c r="B36" s="34">
        <v>2220591.404560718</v>
      </c>
      <c r="C36" s="49">
        <v>6560</v>
      </c>
      <c r="D36" s="46">
        <f t="shared" si="8"/>
        <v>338.50478728059727</v>
      </c>
      <c r="E36" s="241">
        <v>918562.26</v>
      </c>
      <c r="F36" s="50">
        <v>1125</v>
      </c>
      <c r="G36" s="242">
        <f t="shared" si="9"/>
        <v>816.4997866666666</v>
      </c>
      <c r="H36" s="254">
        <f t="shared" si="10"/>
        <v>477.99499938606937</v>
      </c>
      <c r="I36" s="254">
        <f t="shared" si="11"/>
        <v>58.541962556716406</v>
      </c>
      <c r="J36" s="257">
        <f t="shared" si="6"/>
        <v>-5435</v>
      </c>
      <c r="K36" s="254">
        <f t="shared" si="7"/>
        <v>-483.11111111111114</v>
      </c>
    </row>
    <row r="37" spans="1:11" ht="14.25">
      <c r="A37" s="10" t="s">
        <v>43</v>
      </c>
      <c r="B37" s="10"/>
      <c r="C37" s="51"/>
      <c r="D37" s="53"/>
      <c r="E37" s="243">
        <v>513485</v>
      </c>
      <c r="F37" s="51">
        <v>190</v>
      </c>
      <c r="G37" s="244">
        <f t="shared" si="9"/>
        <v>2702.5526315789475</v>
      </c>
      <c r="H37" s="259">
        <f t="shared" si="10"/>
        <v>2702.5526315789475</v>
      </c>
      <c r="I37" s="255">
        <f t="shared" si="11"/>
        <v>100</v>
      </c>
      <c r="J37" s="258">
        <f t="shared" si="6"/>
        <v>190</v>
      </c>
      <c r="K37" s="255">
        <f t="shared" si="7"/>
        <v>100</v>
      </c>
    </row>
    <row r="39" spans="1:11" ht="14.25">
      <c r="A39" s="298" t="s">
        <v>105</v>
      </c>
      <c r="B39" s="295" t="s">
        <v>96</v>
      </c>
      <c r="C39" s="295"/>
      <c r="D39" s="296"/>
      <c r="E39" s="297" t="s">
        <v>97</v>
      </c>
      <c r="F39" s="295"/>
      <c r="G39" s="296"/>
      <c r="H39" s="291" t="s">
        <v>183</v>
      </c>
      <c r="I39" s="288"/>
      <c r="J39" s="288"/>
      <c r="K39" s="288"/>
    </row>
    <row r="40" spans="1:11" ht="14.25">
      <c r="A40" s="299"/>
      <c r="B40" s="19" t="s">
        <v>89</v>
      </c>
      <c r="C40" s="217" t="s">
        <v>107</v>
      </c>
      <c r="D40" s="44" t="s">
        <v>102</v>
      </c>
      <c r="E40" s="233" t="s">
        <v>89</v>
      </c>
      <c r="F40" s="217" t="s">
        <v>107</v>
      </c>
      <c r="G40" s="44" t="s">
        <v>102</v>
      </c>
      <c r="H40" s="250" t="s">
        <v>187</v>
      </c>
      <c r="I40" s="17" t="s">
        <v>173</v>
      </c>
      <c r="J40" s="251" t="s">
        <v>189</v>
      </c>
      <c r="K40" s="17" t="s">
        <v>173</v>
      </c>
    </row>
    <row r="41" spans="1:11" ht="14.25">
      <c r="A41" s="7" t="s">
        <v>45</v>
      </c>
      <c r="B41" s="65">
        <v>996788.867083309</v>
      </c>
      <c r="C41" s="38">
        <v>1</v>
      </c>
      <c r="D41" s="72">
        <f>B41/C41</f>
        <v>996788.867083309</v>
      </c>
      <c r="E41" s="237">
        <v>335406.27</v>
      </c>
      <c r="F41" s="49">
        <v>1</v>
      </c>
      <c r="G41" s="242">
        <f aca="true" t="shared" si="12" ref="G41:G52">E41/F41</f>
        <v>335406.27</v>
      </c>
      <c r="H41" s="254">
        <f aca="true" t="shared" si="13" ref="H41:H52">G41-D41</f>
        <v>-661382.597083309</v>
      </c>
      <c r="I41" s="254">
        <f aca="true" t="shared" si="14" ref="I41:I52">H41/G41*100</f>
        <v>-197.18850130121567</v>
      </c>
      <c r="J41" s="257">
        <f aca="true" t="shared" si="15" ref="J41:J52">F41-C41</f>
        <v>0</v>
      </c>
      <c r="K41" s="254">
        <f aca="true" t="shared" si="16" ref="K41:K52">J41/F41*100</f>
        <v>0</v>
      </c>
    </row>
    <row r="42" spans="1:11" ht="14.25" hidden="1">
      <c r="A42" s="7" t="s">
        <v>52</v>
      </c>
      <c r="B42" s="64"/>
      <c r="C42" s="38"/>
      <c r="D42" s="73"/>
      <c r="E42" s="245"/>
      <c r="F42" s="49"/>
      <c r="G42" s="242"/>
      <c r="H42" s="254"/>
      <c r="I42" s="254"/>
      <c r="J42" s="257"/>
      <c r="K42" s="254"/>
    </row>
    <row r="43" spans="1:11" ht="14.25">
      <c r="A43" s="7" t="s">
        <v>56</v>
      </c>
      <c r="B43" s="56">
        <v>3766110.723503748</v>
      </c>
      <c r="C43" s="49">
        <v>5</v>
      </c>
      <c r="D43" s="58">
        <f aca="true" t="shared" si="17" ref="D43:D52">B43/C43</f>
        <v>753222.1447007495</v>
      </c>
      <c r="E43" s="237">
        <v>2292615.51</v>
      </c>
      <c r="F43" s="49">
        <v>2</v>
      </c>
      <c r="G43" s="242">
        <f t="shared" si="12"/>
        <v>1146307.755</v>
      </c>
      <c r="H43" s="254">
        <f t="shared" si="13"/>
        <v>393085.61029925034</v>
      </c>
      <c r="I43" s="254">
        <f t="shared" si="14"/>
        <v>34.29145520342837</v>
      </c>
      <c r="J43" s="257">
        <f t="shared" si="15"/>
        <v>-3</v>
      </c>
      <c r="K43" s="254">
        <f t="shared" si="16"/>
        <v>-150</v>
      </c>
    </row>
    <row r="44" spans="1:11" ht="14.25">
      <c r="A44" s="7" t="s">
        <v>63</v>
      </c>
      <c r="B44" s="65">
        <v>4319.95</v>
      </c>
      <c r="C44" s="38">
        <v>1</v>
      </c>
      <c r="D44" s="72">
        <f t="shared" si="17"/>
        <v>4319.95</v>
      </c>
      <c r="E44" s="237">
        <v>852927.63</v>
      </c>
      <c r="F44" s="49">
        <v>3</v>
      </c>
      <c r="G44" s="242">
        <f t="shared" si="12"/>
        <v>284309.21</v>
      </c>
      <c r="H44" s="254">
        <f t="shared" si="13"/>
        <v>279989.26</v>
      </c>
      <c r="I44" s="254">
        <f t="shared" si="14"/>
        <v>98.48054517825855</v>
      </c>
      <c r="J44" s="257">
        <f t="shared" si="15"/>
        <v>2</v>
      </c>
      <c r="K44" s="254">
        <f t="shared" si="16"/>
        <v>66.66666666666666</v>
      </c>
    </row>
    <row r="45" spans="1:11" ht="14.25">
      <c r="A45" s="7" t="s">
        <v>66</v>
      </c>
      <c r="B45" s="64">
        <v>318557.18</v>
      </c>
      <c r="C45" s="38">
        <v>1</v>
      </c>
      <c r="D45" s="73">
        <f t="shared" si="17"/>
        <v>318557.18</v>
      </c>
      <c r="E45" s="245"/>
      <c r="F45" s="49"/>
      <c r="G45" s="242"/>
      <c r="H45" s="254">
        <f t="shared" si="13"/>
        <v>-318557.18</v>
      </c>
      <c r="I45" s="254"/>
      <c r="J45" s="257">
        <f t="shared" si="15"/>
        <v>-1</v>
      </c>
      <c r="K45" s="254"/>
    </row>
    <row r="46" spans="1:11" ht="14.25">
      <c r="A46" s="7" t="s">
        <v>0</v>
      </c>
      <c r="B46" s="56"/>
      <c r="C46" s="49"/>
      <c r="D46" s="58"/>
      <c r="E46" s="237">
        <v>583940.51</v>
      </c>
      <c r="F46" s="49">
        <v>1</v>
      </c>
      <c r="G46" s="242">
        <f t="shared" si="12"/>
        <v>583940.51</v>
      </c>
      <c r="H46" s="254">
        <f t="shared" si="13"/>
        <v>583940.51</v>
      </c>
      <c r="I46" s="254"/>
      <c r="J46" s="257">
        <f t="shared" si="15"/>
        <v>1</v>
      </c>
      <c r="K46" s="254">
        <f t="shared" si="16"/>
        <v>100</v>
      </c>
    </row>
    <row r="47" spans="1:11" ht="14.25">
      <c r="A47" s="7" t="s">
        <v>3</v>
      </c>
      <c r="B47" s="64">
        <v>1173166.801421155</v>
      </c>
      <c r="C47" s="63">
        <v>1</v>
      </c>
      <c r="D47" s="73">
        <f t="shared" si="17"/>
        <v>1173166.801421155</v>
      </c>
      <c r="E47" s="237">
        <v>196704.19</v>
      </c>
      <c r="F47" s="49">
        <v>1</v>
      </c>
      <c r="G47" s="242">
        <f t="shared" si="12"/>
        <v>196704.19</v>
      </c>
      <c r="H47" s="254">
        <f t="shared" si="13"/>
        <v>-976462.611421155</v>
      </c>
      <c r="I47" s="254">
        <f t="shared" si="14"/>
        <v>-496.41169891762604</v>
      </c>
      <c r="J47" s="257">
        <f t="shared" si="15"/>
        <v>0</v>
      </c>
      <c r="K47" s="254">
        <f t="shared" si="16"/>
        <v>0</v>
      </c>
    </row>
    <row r="48" spans="1:11" ht="14.25">
      <c r="A48" s="7" t="s">
        <v>13</v>
      </c>
      <c r="B48" s="64">
        <v>2086096.4188568664</v>
      </c>
      <c r="C48" s="63">
        <v>3</v>
      </c>
      <c r="D48" s="73">
        <f t="shared" si="17"/>
        <v>695365.4729522888</v>
      </c>
      <c r="E48" s="237">
        <v>1195882.15</v>
      </c>
      <c r="F48" s="49">
        <v>1</v>
      </c>
      <c r="G48" s="242">
        <f t="shared" si="12"/>
        <v>1195882.15</v>
      </c>
      <c r="H48" s="254">
        <f t="shared" si="13"/>
        <v>500516.6770477111</v>
      </c>
      <c r="I48" s="254">
        <f t="shared" si="14"/>
        <v>41.85334458313565</v>
      </c>
      <c r="J48" s="257">
        <f t="shared" si="15"/>
        <v>-2</v>
      </c>
      <c r="K48" s="254">
        <f t="shared" si="16"/>
        <v>-200</v>
      </c>
    </row>
    <row r="49" spans="1:11" ht="14.25" hidden="1">
      <c r="A49" s="7" t="s">
        <v>31</v>
      </c>
      <c r="B49" s="56"/>
      <c r="C49" s="49"/>
      <c r="D49" s="58"/>
      <c r="E49" s="245"/>
      <c r="F49" s="49"/>
      <c r="G49" s="242"/>
      <c r="H49" s="254"/>
      <c r="I49" s="254"/>
      <c r="J49" s="257"/>
      <c r="K49" s="254"/>
    </row>
    <row r="50" spans="1:11" ht="14.25" hidden="1">
      <c r="A50" s="7" t="s">
        <v>106</v>
      </c>
      <c r="B50" s="60"/>
      <c r="C50" s="50"/>
      <c r="D50" s="67"/>
      <c r="E50" s="245"/>
      <c r="F50" s="50"/>
      <c r="G50" s="242"/>
      <c r="H50" s="254"/>
      <c r="I50" s="254"/>
      <c r="J50" s="257"/>
      <c r="K50" s="254"/>
    </row>
    <row r="51" spans="1:11" ht="14.25">
      <c r="A51" s="7" t="s">
        <v>42</v>
      </c>
      <c r="B51" s="56"/>
      <c r="C51" s="49"/>
      <c r="D51" s="58"/>
      <c r="E51" s="237">
        <v>19147.65</v>
      </c>
      <c r="F51" s="49">
        <v>1</v>
      </c>
      <c r="G51" s="242">
        <f t="shared" si="12"/>
        <v>19147.65</v>
      </c>
      <c r="H51" s="254">
        <f t="shared" si="13"/>
        <v>19147.65</v>
      </c>
      <c r="I51" s="254"/>
      <c r="J51" s="257">
        <f t="shared" si="15"/>
        <v>1</v>
      </c>
      <c r="K51" s="254">
        <f t="shared" si="16"/>
        <v>100</v>
      </c>
    </row>
    <row r="52" spans="1:11" ht="14.25">
      <c r="A52" s="10" t="s">
        <v>43</v>
      </c>
      <c r="B52" s="145">
        <v>1221202.9</v>
      </c>
      <c r="C52" s="146">
        <v>2</v>
      </c>
      <c r="D52" s="148">
        <f t="shared" si="17"/>
        <v>610601.45</v>
      </c>
      <c r="E52" s="238">
        <v>1490900</v>
      </c>
      <c r="F52" s="51">
        <v>4</v>
      </c>
      <c r="G52" s="244">
        <f t="shared" si="12"/>
        <v>372725</v>
      </c>
      <c r="H52" s="259">
        <f t="shared" si="13"/>
        <v>-237876.44999999995</v>
      </c>
      <c r="I52" s="255">
        <f t="shared" si="14"/>
        <v>-63.820900127439785</v>
      </c>
      <c r="J52" s="258">
        <f t="shared" si="15"/>
        <v>2</v>
      </c>
      <c r="K52" s="255">
        <f t="shared" si="16"/>
        <v>50</v>
      </c>
    </row>
    <row r="55" spans="1:11" ht="14.25">
      <c r="A55" s="298" t="s">
        <v>108</v>
      </c>
      <c r="B55" s="295" t="s">
        <v>96</v>
      </c>
      <c r="C55" s="295"/>
      <c r="D55" s="296"/>
      <c r="E55" s="297" t="s">
        <v>97</v>
      </c>
      <c r="F55" s="295"/>
      <c r="G55" s="296"/>
      <c r="H55" s="291" t="s">
        <v>183</v>
      </c>
      <c r="I55" s="288"/>
      <c r="J55" s="288"/>
      <c r="K55" s="288"/>
    </row>
    <row r="56" spans="1:11" ht="14.25">
      <c r="A56" s="299"/>
      <c r="B56" s="19" t="s">
        <v>89</v>
      </c>
      <c r="C56" s="217" t="s">
        <v>107</v>
      </c>
      <c r="D56" s="220" t="s">
        <v>102</v>
      </c>
      <c r="E56" s="233" t="s">
        <v>89</v>
      </c>
      <c r="F56" s="217" t="s">
        <v>107</v>
      </c>
      <c r="G56" s="44" t="s">
        <v>102</v>
      </c>
      <c r="H56" s="250" t="s">
        <v>187</v>
      </c>
      <c r="I56" s="17" t="s">
        <v>173</v>
      </c>
      <c r="J56" s="251" t="s">
        <v>189</v>
      </c>
      <c r="K56" s="17" t="s">
        <v>173</v>
      </c>
    </row>
    <row r="57" spans="1:11" ht="14.25">
      <c r="A57" s="4" t="s">
        <v>45</v>
      </c>
      <c r="B57" s="55">
        <v>1425050.876296076</v>
      </c>
      <c r="C57" s="48">
        <v>9</v>
      </c>
      <c r="D57" s="230">
        <f>B57/C57</f>
        <v>158338.98625511955</v>
      </c>
      <c r="E57" s="246">
        <v>395143.74</v>
      </c>
      <c r="F57" s="62">
        <v>1</v>
      </c>
      <c r="G57" s="240">
        <f aca="true" t="shared" si="18" ref="G57:G74">E57/F57</f>
        <v>395143.74</v>
      </c>
      <c r="H57" s="254">
        <f>G57-D57</f>
        <v>236804.75374488044</v>
      </c>
      <c r="I57" s="254">
        <f>H57/G57*100</f>
        <v>59.92876256748505</v>
      </c>
      <c r="J57" s="257">
        <f>F57-C57</f>
        <v>-8</v>
      </c>
      <c r="K57" s="254">
        <f>J57/F57*100</f>
        <v>-800</v>
      </c>
    </row>
    <row r="58" spans="1:11" ht="14.25">
      <c r="A58" s="7" t="s">
        <v>52</v>
      </c>
      <c r="B58" s="56">
        <v>151060</v>
      </c>
      <c r="C58" s="49">
        <v>2</v>
      </c>
      <c r="D58" s="58">
        <f aca="true" t="shared" si="19" ref="D58:D65">B58/C58</f>
        <v>75530</v>
      </c>
      <c r="E58" s="237">
        <v>540605</v>
      </c>
      <c r="F58" s="38">
        <v>4</v>
      </c>
      <c r="G58" s="242">
        <f t="shared" si="18"/>
        <v>135151.25</v>
      </c>
      <c r="H58" s="254">
        <f aca="true" t="shared" si="20" ref="H58:H74">G58-D58</f>
        <v>59621.25</v>
      </c>
      <c r="I58" s="254">
        <f aca="true" t="shared" si="21" ref="I58:I74">H58/G58*100</f>
        <v>44.11446435012625</v>
      </c>
      <c r="J58" s="257">
        <f aca="true" t="shared" si="22" ref="J58:J74">F58-C58</f>
        <v>2</v>
      </c>
      <c r="K58" s="254">
        <f aca="true" t="shared" si="23" ref="K58:K74">J58/F58*100</f>
        <v>50</v>
      </c>
    </row>
    <row r="59" spans="1:11" ht="14.25">
      <c r="A59" s="7" t="s">
        <v>56</v>
      </c>
      <c r="B59" s="57">
        <v>1122010.552642944</v>
      </c>
      <c r="C59" s="49">
        <v>1</v>
      </c>
      <c r="D59" s="231">
        <f t="shared" si="19"/>
        <v>1122010.552642944</v>
      </c>
      <c r="E59" s="237">
        <v>1429335.51</v>
      </c>
      <c r="F59" s="38">
        <v>3</v>
      </c>
      <c r="G59" s="242">
        <f t="shared" si="18"/>
        <v>476445.17</v>
      </c>
      <c r="H59" s="254">
        <f t="shared" si="20"/>
        <v>-645565.3826429441</v>
      </c>
      <c r="I59" s="254">
        <f t="shared" si="21"/>
        <v>-135.49625923229408</v>
      </c>
      <c r="J59" s="257">
        <f t="shared" si="22"/>
        <v>2</v>
      </c>
      <c r="K59" s="254">
        <f t="shared" si="23"/>
        <v>66.66666666666666</v>
      </c>
    </row>
    <row r="60" spans="1:11" ht="14.25">
      <c r="A60" s="7" t="s">
        <v>63</v>
      </c>
      <c r="B60" s="56">
        <v>356988.3113895918</v>
      </c>
      <c r="C60" s="49">
        <v>1</v>
      </c>
      <c r="D60" s="58">
        <f t="shared" si="19"/>
        <v>356988.3113895918</v>
      </c>
      <c r="E60" s="237">
        <v>136487.9</v>
      </c>
      <c r="F60" s="38">
        <v>1</v>
      </c>
      <c r="G60" s="242">
        <f t="shared" si="18"/>
        <v>136487.9</v>
      </c>
      <c r="H60" s="254">
        <f t="shared" si="20"/>
        <v>-220500.41138959178</v>
      </c>
      <c r="I60" s="254">
        <f t="shared" si="21"/>
        <v>-161.5530837455861</v>
      </c>
      <c r="J60" s="257">
        <f t="shared" si="22"/>
        <v>0</v>
      </c>
      <c r="K60" s="254">
        <f t="shared" si="23"/>
        <v>0</v>
      </c>
    </row>
    <row r="61" spans="1:11" ht="14.25">
      <c r="A61" s="7" t="s">
        <v>66</v>
      </c>
      <c r="B61" s="56">
        <v>1544276.7542596222</v>
      </c>
      <c r="C61" s="49">
        <v>13</v>
      </c>
      <c r="D61" s="58">
        <f t="shared" si="19"/>
        <v>118790.51955843248</v>
      </c>
      <c r="E61" s="237">
        <v>742500</v>
      </c>
      <c r="F61" s="38">
        <v>10</v>
      </c>
      <c r="G61" s="242">
        <f t="shared" si="18"/>
        <v>74250</v>
      </c>
      <c r="H61" s="254">
        <f t="shared" si="20"/>
        <v>-44540.51955843248</v>
      </c>
      <c r="I61" s="254">
        <f t="shared" si="21"/>
        <v>-59.9872317285286</v>
      </c>
      <c r="J61" s="257">
        <f t="shared" si="22"/>
        <v>-3</v>
      </c>
      <c r="K61" s="254">
        <f t="shared" si="23"/>
        <v>-30</v>
      </c>
    </row>
    <row r="62" spans="1:11" ht="14.25">
      <c r="A62" s="7" t="s">
        <v>0</v>
      </c>
      <c r="B62" s="56">
        <v>1655681.3123967524</v>
      </c>
      <c r="C62" s="49">
        <v>10</v>
      </c>
      <c r="D62" s="58">
        <f t="shared" si="19"/>
        <v>165568.13123967525</v>
      </c>
      <c r="E62" s="237">
        <v>1519253.81</v>
      </c>
      <c r="F62" s="38">
        <v>7</v>
      </c>
      <c r="G62" s="242">
        <f t="shared" si="18"/>
        <v>217036.25857142857</v>
      </c>
      <c r="H62" s="254">
        <f t="shared" si="20"/>
        <v>51468.12733175332</v>
      </c>
      <c r="I62" s="254">
        <f t="shared" si="21"/>
        <v>23.714068640201287</v>
      </c>
      <c r="J62" s="257">
        <f t="shared" si="22"/>
        <v>-3</v>
      </c>
      <c r="K62" s="254">
        <f t="shared" si="23"/>
        <v>-42.857142857142854</v>
      </c>
    </row>
    <row r="63" spans="1:11" ht="14.25">
      <c r="A63" s="7" t="s">
        <v>3</v>
      </c>
      <c r="B63" s="56">
        <v>902842.6186602311</v>
      </c>
      <c r="C63" s="49">
        <v>2</v>
      </c>
      <c r="D63" s="58">
        <f t="shared" si="19"/>
        <v>451421.30933011556</v>
      </c>
      <c r="E63" s="237">
        <v>443896.96</v>
      </c>
      <c r="F63" s="38">
        <v>3</v>
      </c>
      <c r="G63" s="242">
        <f t="shared" si="18"/>
        <v>147965.65333333335</v>
      </c>
      <c r="H63" s="254">
        <f t="shared" si="20"/>
        <v>-303455.65599678224</v>
      </c>
      <c r="I63" s="254">
        <f t="shared" si="21"/>
        <v>-205.08519995053507</v>
      </c>
      <c r="J63" s="257">
        <f t="shared" si="22"/>
        <v>1</v>
      </c>
      <c r="K63" s="254">
        <f t="shared" si="23"/>
        <v>33.33333333333333</v>
      </c>
    </row>
    <row r="64" spans="1:11" ht="14.25">
      <c r="A64" s="7" t="s">
        <v>13</v>
      </c>
      <c r="B64" s="56">
        <v>1036588.3933321608</v>
      </c>
      <c r="C64" s="49">
        <v>2</v>
      </c>
      <c r="D64" s="58">
        <f t="shared" si="19"/>
        <v>518294.1966660804</v>
      </c>
      <c r="E64" s="237">
        <v>1502319.48</v>
      </c>
      <c r="F64" s="38">
        <v>2</v>
      </c>
      <c r="G64" s="242">
        <f t="shared" si="18"/>
        <v>751159.74</v>
      </c>
      <c r="H64" s="254">
        <f t="shared" si="20"/>
        <v>232865.5433339196</v>
      </c>
      <c r="I64" s="254">
        <f t="shared" si="21"/>
        <v>31.00080195111623</v>
      </c>
      <c r="J64" s="257">
        <f t="shared" si="22"/>
        <v>0</v>
      </c>
      <c r="K64" s="254">
        <f t="shared" si="23"/>
        <v>0</v>
      </c>
    </row>
    <row r="65" spans="1:11" ht="14.25">
      <c r="A65" s="7" t="s">
        <v>31</v>
      </c>
      <c r="B65" s="56">
        <v>201350</v>
      </c>
      <c r="C65" s="49">
        <v>4</v>
      </c>
      <c r="D65" s="58">
        <f t="shared" si="19"/>
        <v>50337.5</v>
      </c>
      <c r="E65" s="237">
        <v>584000</v>
      </c>
      <c r="F65" s="38">
        <v>7</v>
      </c>
      <c r="G65" s="242">
        <f t="shared" si="18"/>
        <v>83428.57142857143</v>
      </c>
      <c r="H65" s="254">
        <f t="shared" si="20"/>
        <v>33091.071428571435</v>
      </c>
      <c r="I65" s="254">
        <f t="shared" si="21"/>
        <v>39.663955479452056</v>
      </c>
      <c r="J65" s="257">
        <f t="shared" si="22"/>
        <v>3</v>
      </c>
      <c r="K65" s="254">
        <f t="shared" si="23"/>
        <v>42.857142857142854</v>
      </c>
    </row>
    <row r="66" spans="1:11" ht="14.25">
      <c r="A66" s="7" t="s">
        <v>34</v>
      </c>
      <c r="B66" s="56"/>
      <c r="C66" s="49"/>
      <c r="D66" s="209"/>
      <c r="E66" s="237">
        <v>20000</v>
      </c>
      <c r="F66" s="38">
        <v>1</v>
      </c>
      <c r="G66" s="242">
        <f t="shared" si="18"/>
        <v>20000</v>
      </c>
      <c r="H66" s="254">
        <f t="shared" si="20"/>
        <v>20000</v>
      </c>
      <c r="I66" s="254">
        <f t="shared" si="21"/>
        <v>100</v>
      </c>
      <c r="J66" s="257">
        <f t="shared" si="22"/>
        <v>1</v>
      </c>
      <c r="K66" s="254">
        <f t="shared" si="23"/>
        <v>100</v>
      </c>
    </row>
    <row r="67" spans="1:11" ht="14.25">
      <c r="A67" s="7" t="s">
        <v>35</v>
      </c>
      <c r="B67" s="56"/>
      <c r="C67" s="49"/>
      <c r="D67" s="209"/>
      <c r="E67" s="237">
        <v>267000</v>
      </c>
      <c r="F67" s="38">
        <v>1</v>
      </c>
      <c r="G67" s="242">
        <f t="shared" si="18"/>
        <v>267000</v>
      </c>
      <c r="H67" s="254">
        <f t="shared" si="20"/>
        <v>267000</v>
      </c>
      <c r="I67" s="254">
        <f t="shared" si="21"/>
        <v>100</v>
      </c>
      <c r="J67" s="257">
        <f t="shared" si="22"/>
        <v>1</v>
      </c>
      <c r="K67" s="254">
        <f t="shared" si="23"/>
        <v>100</v>
      </c>
    </row>
    <row r="68" spans="1:11" ht="14.25">
      <c r="A68" s="7" t="s">
        <v>37</v>
      </c>
      <c r="B68" s="56"/>
      <c r="C68" s="49"/>
      <c r="D68" s="209"/>
      <c r="E68" s="237">
        <v>50000</v>
      </c>
      <c r="F68" s="38">
        <v>1</v>
      </c>
      <c r="G68" s="242">
        <f t="shared" si="18"/>
        <v>50000</v>
      </c>
      <c r="H68" s="254">
        <f t="shared" si="20"/>
        <v>50000</v>
      </c>
      <c r="I68" s="254">
        <f t="shared" si="21"/>
        <v>100</v>
      </c>
      <c r="J68" s="257">
        <f t="shared" si="22"/>
        <v>1</v>
      </c>
      <c r="K68" s="254">
        <f t="shared" si="23"/>
        <v>100</v>
      </c>
    </row>
    <row r="69" spans="1:11" ht="14.25">
      <c r="A69" s="7" t="s">
        <v>38</v>
      </c>
      <c r="B69" s="56"/>
      <c r="C69" s="49"/>
      <c r="D69" s="209"/>
      <c r="E69" s="237">
        <v>20000</v>
      </c>
      <c r="F69" s="38">
        <v>1</v>
      </c>
      <c r="G69" s="242">
        <f t="shared" si="18"/>
        <v>20000</v>
      </c>
      <c r="H69" s="254">
        <f t="shared" si="20"/>
        <v>20000</v>
      </c>
      <c r="I69" s="254">
        <f t="shared" si="21"/>
        <v>100</v>
      </c>
      <c r="J69" s="257">
        <f t="shared" si="22"/>
        <v>1</v>
      </c>
      <c r="K69" s="254">
        <f t="shared" si="23"/>
        <v>100</v>
      </c>
    </row>
    <row r="70" spans="1:11" ht="14.25">
      <c r="A70" s="7" t="s">
        <v>39</v>
      </c>
      <c r="B70" s="56"/>
      <c r="C70" s="49"/>
      <c r="D70" s="209"/>
      <c r="E70" s="237">
        <v>10000</v>
      </c>
      <c r="F70" s="38">
        <v>1</v>
      </c>
      <c r="G70" s="242">
        <f t="shared" si="18"/>
        <v>10000</v>
      </c>
      <c r="H70" s="254">
        <f t="shared" si="20"/>
        <v>10000</v>
      </c>
      <c r="I70" s="254">
        <f t="shared" si="21"/>
        <v>100</v>
      </c>
      <c r="J70" s="257">
        <f t="shared" si="22"/>
        <v>1</v>
      </c>
      <c r="K70" s="254">
        <f t="shared" si="23"/>
        <v>100</v>
      </c>
    </row>
    <row r="71" spans="1:11" ht="14.25">
      <c r="A71" s="7" t="s">
        <v>106</v>
      </c>
      <c r="B71" s="60">
        <v>1199001.38</v>
      </c>
      <c r="C71" s="50">
        <v>18</v>
      </c>
      <c r="D71" s="67">
        <f>B71/C71</f>
        <v>66611.18777777777</v>
      </c>
      <c r="E71" s="237"/>
      <c r="F71" s="38"/>
      <c r="G71" s="242"/>
      <c r="H71" s="254">
        <f t="shared" si="20"/>
        <v>-66611.18777777777</v>
      </c>
      <c r="I71" s="254"/>
      <c r="J71" s="257">
        <f t="shared" si="22"/>
        <v>-18</v>
      </c>
      <c r="K71" s="254"/>
    </row>
    <row r="72" spans="1:11" ht="14.25">
      <c r="A72" s="7" t="s">
        <v>41</v>
      </c>
      <c r="B72" s="56"/>
      <c r="C72" s="49"/>
      <c r="D72" s="209"/>
      <c r="E72" s="237">
        <v>77500</v>
      </c>
      <c r="F72" s="38">
        <v>1</v>
      </c>
      <c r="G72" s="242">
        <f t="shared" si="18"/>
        <v>77500</v>
      </c>
      <c r="H72" s="254">
        <f t="shared" si="20"/>
        <v>77500</v>
      </c>
      <c r="I72" s="254">
        <f t="shared" si="21"/>
        <v>100</v>
      </c>
      <c r="J72" s="257">
        <f t="shared" si="22"/>
        <v>1</v>
      </c>
      <c r="K72" s="254">
        <f t="shared" si="23"/>
        <v>100</v>
      </c>
    </row>
    <row r="73" spans="1:11" ht="14.25">
      <c r="A73" s="7" t="s">
        <v>43</v>
      </c>
      <c r="B73" s="66"/>
      <c r="C73" s="50"/>
      <c r="D73" s="209"/>
      <c r="E73" s="237">
        <v>510000</v>
      </c>
      <c r="F73" s="38">
        <v>3</v>
      </c>
      <c r="G73" s="242">
        <f t="shared" si="18"/>
        <v>170000</v>
      </c>
      <c r="H73" s="254">
        <f t="shared" si="20"/>
        <v>170000</v>
      </c>
      <c r="I73" s="254">
        <f t="shared" si="21"/>
        <v>100</v>
      </c>
      <c r="J73" s="257">
        <f t="shared" si="22"/>
        <v>3</v>
      </c>
      <c r="K73" s="254">
        <f t="shared" si="23"/>
        <v>100</v>
      </c>
    </row>
    <row r="74" spans="1:11" ht="14.25">
      <c r="A74" s="10" t="s">
        <v>44</v>
      </c>
      <c r="B74" s="10"/>
      <c r="C74" s="10"/>
      <c r="D74" s="53"/>
      <c r="E74" s="238">
        <v>113000</v>
      </c>
      <c r="F74" s="147">
        <v>1</v>
      </c>
      <c r="G74" s="244">
        <f t="shared" si="18"/>
        <v>113000</v>
      </c>
      <c r="H74" s="259">
        <f t="shared" si="20"/>
        <v>113000</v>
      </c>
      <c r="I74" s="255">
        <f t="shared" si="21"/>
        <v>100</v>
      </c>
      <c r="J74" s="258">
        <f t="shared" si="22"/>
        <v>1</v>
      </c>
      <c r="K74" s="255">
        <f t="shared" si="23"/>
        <v>100</v>
      </c>
    </row>
    <row r="76" spans="1:11" ht="14.25">
      <c r="A76" s="298" t="s">
        <v>176</v>
      </c>
      <c r="B76" s="295" t="s">
        <v>96</v>
      </c>
      <c r="C76" s="295"/>
      <c r="D76" s="296"/>
      <c r="E76" s="297" t="s">
        <v>97</v>
      </c>
      <c r="F76" s="295"/>
      <c r="G76" s="296"/>
      <c r="H76" s="291" t="s">
        <v>183</v>
      </c>
      <c r="I76" s="288"/>
      <c r="J76" s="288"/>
      <c r="K76" s="288"/>
    </row>
    <row r="77" spans="1:11" ht="14.25">
      <c r="A77" s="299"/>
      <c r="B77" s="86" t="s">
        <v>89</v>
      </c>
      <c r="C77" s="226" t="s">
        <v>184</v>
      </c>
      <c r="D77" s="229" t="s">
        <v>102</v>
      </c>
      <c r="E77" s="247" t="s">
        <v>89</v>
      </c>
      <c r="F77" s="226" t="s">
        <v>184</v>
      </c>
      <c r="G77" s="248" t="s">
        <v>102</v>
      </c>
      <c r="H77" s="250" t="s">
        <v>187</v>
      </c>
      <c r="I77" s="17" t="s">
        <v>173</v>
      </c>
      <c r="J77" s="251" t="s">
        <v>188</v>
      </c>
      <c r="K77" s="17" t="s">
        <v>173</v>
      </c>
    </row>
    <row r="78" spans="1:11" ht="14.25">
      <c r="A78" s="29" t="s">
        <v>45</v>
      </c>
      <c r="B78" s="5">
        <v>56380969.75</v>
      </c>
      <c r="C78" s="4">
        <v>847.97</v>
      </c>
      <c r="D78" s="221">
        <f>B78/C78</f>
        <v>66489.34484710544</v>
      </c>
      <c r="E78" s="246">
        <v>60737064.41</v>
      </c>
      <c r="F78" s="4">
        <v>597.61</v>
      </c>
      <c r="G78" s="221">
        <f>E78/F78</f>
        <v>101633.27991499472</v>
      </c>
      <c r="H78" s="254">
        <f>G78-D78</f>
        <v>35143.93506788928</v>
      </c>
      <c r="I78" s="254">
        <f>H78/G78*100</f>
        <v>34.57916058330833</v>
      </c>
      <c r="J78" s="257">
        <f>F78-C78</f>
        <v>-250.36</v>
      </c>
      <c r="K78" s="254">
        <f>J78/F78*100</f>
        <v>-41.89354261140208</v>
      </c>
    </row>
    <row r="79" spans="1:11" ht="14.25">
      <c r="A79" s="30" t="s">
        <v>52</v>
      </c>
      <c r="B79" s="8">
        <v>44782459.43</v>
      </c>
      <c r="C79" s="7">
        <v>494.29</v>
      </c>
      <c r="D79" s="164">
        <f aca="true" t="shared" si="24" ref="D79:D85">B79/C79</f>
        <v>90599.56590260778</v>
      </c>
      <c r="E79" s="237">
        <v>50122010.22</v>
      </c>
      <c r="F79" s="7">
        <v>574.83</v>
      </c>
      <c r="G79" s="164">
        <f aca="true" t="shared" si="25" ref="G79:G85">E79/F79</f>
        <v>87194.49266739731</v>
      </c>
      <c r="H79" s="254">
        <f aca="true" t="shared" si="26" ref="H79:H85">G79-D79</f>
        <v>-3405.073235210468</v>
      </c>
      <c r="I79" s="254">
        <f aca="true" t="shared" si="27" ref="I79:I85">H79/G79*100</f>
        <v>-3.9051471383623872</v>
      </c>
      <c r="J79" s="257">
        <f aca="true" t="shared" si="28" ref="J79:J85">F79-C79</f>
        <v>80.54000000000002</v>
      </c>
      <c r="K79" s="254">
        <f aca="true" t="shared" si="29" ref="K79:K85">J79/F79*100</f>
        <v>14.011098933597763</v>
      </c>
    </row>
    <row r="80" spans="1:11" ht="14.25">
      <c r="A80" s="30" t="s">
        <v>99</v>
      </c>
      <c r="B80" s="8">
        <v>73992721.49</v>
      </c>
      <c r="C80" s="7">
        <v>1423.3</v>
      </c>
      <c r="D80" s="164">
        <f t="shared" si="24"/>
        <v>51986.73609920607</v>
      </c>
      <c r="E80" s="237">
        <v>82338207.01</v>
      </c>
      <c r="F80" s="7">
        <v>1200.24</v>
      </c>
      <c r="G80" s="164">
        <f t="shared" si="25"/>
        <v>68601.45221788976</v>
      </c>
      <c r="H80" s="254">
        <f t="shared" si="26"/>
        <v>16614.71611868369</v>
      </c>
      <c r="I80" s="254">
        <f t="shared" si="27"/>
        <v>24.21919009223384</v>
      </c>
      <c r="J80" s="257">
        <f t="shared" si="28"/>
        <v>-223.05999999999995</v>
      </c>
      <c r="K80" s="254">
        <f t="shared" si="29"/>
        <v>-18.584616410051318</v>
      </c>
    </row>
    <row r="81" spans="1:11" ht="14.25">
      <c r="A81" s="30" t="s">
        <v>100</v>
      </c>
      <c r="B81" s="8">
        <v>14022755.42</v>
      </c>
      <c r="C81" s="7">
        <v>347.72</v>
      </c>
      <c r="D81" s="164">
        <f t="shared" si="24"/>
        <v>40327.72178764523</v>
      </c>
      <c r="E81" s="237">
        <v>17478449.57</v>
      </c>
      <c r="F81" s="7">
        <v>368.86</v>
      </c>
      <c r="G81" s="164">
        <f t="shared" si="25"/>
        <v>47385.0500731985</v>
      </c>
      <c r="H81" s="254">
        <f t="shared" si="26"/>
        <v>7057.328285553274</v>
      </c>
      <c r="I81" s="254">
        <f t="shared" si="27"/>
        <v>14.893575662896632</v>
      </c>
      <c r="J81" s="257">
        <f t="shared" si="28"/>
        <v>21.139999999999986</v>
      </c>
      <c r="K81" s="254">
        <f t="shared" si="29"/>
        <v>5.731171718267089</v>
      </c>
    </row>
    <row r="82" spans="1:11" ht="14.25">
      <c r="A82" s="32" t="s">
        <v>3</v>
      </c>
      <c r="B82" s="8">
        <v>45085145.77</v>
      </c>
      <c r="C82" s="7">
        <v>644.35</v>
      </c>
      <c r="D82" s="164">
        <f t="shared" si="24"/>
        <v>69969.96317218903</v>
      </c>
      <c r="E82" s="237">
        <v>56859726.48</v>
      </c>
      <c r="F82" s="7">
        <v>477.89</v>
      </c>
      <c r="G82" s="164">
        <f t="shared" si="25"/>
        <v>118980.78319278495</v>
      </c>
      <c r="H82" s="254">
        <f t="shared" si="26"/>
        <v>49010.820020595915</v>
      </c>
      <c r="I82" s="254">
        <f t="shared" si="27"/>
        <v>41.192214999277255</v>
      </c>
      <c r="J82" s="257">
        <f t="shared" si="28"/>
        <v>-166.46000000000004</v>
      </c>
      <c r="K82" s="254">
        <f t="shared" si="29"/>
        <v>-34.83228357990333</v>
      </c>
    </row>
    <row r="83" spans="1:11" ht="14.25">
      <c r="A83" s="30" t="s">
        <v>13</v>
      </c>
      <c r="B83" s="8">
        <v>137378781.8</v>
      </c>
      <c r="C83" s="7">
        <v>2490.85</v>
      </c>
      <c r="D83" s="164">
        <f t="shared" si="24"/>
        <v>55153.37406909289</v>
      </c>
      <c r="E83" s="237">
        <v>144329258.51</v>
      </c>
      <c r="F83" s="7">
        <v>1790.61</v>
      </c>
      <c r="G83" s="164">
        <f t="shared" si="25"/>
        <v>80603.40247736804</v>
      </c>
      <c r="H83" s="254">
        <f t="shared" si="26"/>
        <v>25450.028408275153</v>
      </c>
      <c r="I83" s="254">
        <f t="shared" si="27"/>
        <v>31.574384735707717</v>
      </c>
      <c r="J83" s="257">
        <f t="shared" si="28"/>
        <v>-700.24</v>
      </c>
      <c r="K83" s="254">
        <f t="shared" si="29"/>
        <v>-39.1062263697846</v>
      </c>
    </row>
    <row r="84" spans="1:11" ht="14.25">
      <c r="A84" s="7" t="s">
        <v>31</v>
      </c>
      <c r="B84" s="8">
        <v>18172441.48</v>
      </c>
      <c r="C84" s="7">
        <v>153.06</v>
      </c>
      <c r="D84" s="164">
        <f t="shared" si="24"/>
        <v>118727.56748987325</v>
      </c>
      <c r="E84" s="237">
        <v>33189437.76</v>
      </c>
      <c r="F84" s="7">
        <v>211.3</v>
      </c>
      <c r="G84" s="164">
        <f t="shared" si="25"/>
        <v>157072.5876005679</v>
      </c>
      <c r="H84" s="254">
        <f t="shared" si="26"/>
        <v>38345.02011069465</v>
      </c>
      <c r="I84" s="254">
        <f t="shared" si="27"/>
        <v>24.412292874556304</v>
      </c>
      <c r="J84" s="257">
        <f t="shared" si="28"/>
        <v>58.24000000000001</v>
      </c>
      <c r="K84" s="254">
        <f t="shared" si="29"/>
        <v>27.562707051585427</v>
      </c>
    </row>
    <row r="85" spans="1:11" ht="14.25">
      <c r="A85" s="30" t="s">
        <v>66</v>
      </c>
      <c r="B85" s="227">
        <v>21251452.93</v>
      </c>
      <c r="C85" s="228">
        <v>677.99</v>
      </c>
      <c r="D85" s="222">
        <f t="shared" si="24"/>
        <v>31344.78816796708</v>
      </c>
      <c r="E85" s="249">
        <v>21151386.35</v>
      </c>
      <c r="F85" s="10">
        <v>487.34</v>
      </c>
      <c r="G85" s="222">
        <f t="shared" si="25"/>
        <v>43401.70384126073</v>
      </c>
      <c r="H85" s="259">
        <f t="shared" si="26"/>
        <v>12056.91567329365</v>
      </c>
      <c r="I85" s="255">
        <f t="shared" si="27"/>
        <v>27.77982108119795</v>
      </c>
      <c r="J85" s="258">
        <f t="shared" si="28"/>
        <v>-190.65000000000003</v>
      </c>
      <c r="K85" s="255">
        <f t="shared" si="29"/>
        <v>-39.120531866869136</v>
      </c>
    </row>
    <row r="86" ht="14.25">
      <c r="E86" s="98"/>
    </row>
    <row r="87" spans="1:11" ht="14.25">
      <c r="A87" s="298" t="s">
        <v>185</v>
      </c>
      <c r="B87" s="295" t="s">
        <v>96</v>
      </c>
      <c r="C87" s="295"/>
      <c r="D87" s="296"/>
      <c r="E87" s="297" t="s">
        <v>97</v>
      </c>
      <c r="F87" s="295"/>
      <c r="G87" s="296"/>
      <c r="H87" s="291" t="s">
        <v>183</v>
      </c>
      <c r="I87" s="288"/>
      <c r="J87" s="288"/>
      <c r="K87" s="288"/>
    </row>
    <row r="88" spans="1:11" ht="14.25">
      <c r="A88" s="299"/>
      <c r="B88" s="19" t="s">
        <v>89</v>
      </c>
      <c r="C88" s="149" t="s">
        <v>184</v>
      </c>
      <c r="D88" s="220" t="s">
        <v>102</v>
      </c>
      <c r="E88" s="233" t="s">
        <v>89</v>
      </c>
      <c r="F88" s="149" t="s">
        <v>184</v>
      </c>
      <c r="G88" s="44" t="s">
        <v>102</v>
      </c>
      <c r="H88" s="250" t="s">
        <v>187</v>
      </c>
      <c r="I88" s="17" t="s">
        <v>173</v>
      </c>
      <c r="J88" s="251" t="s">
        <v>188</v>
      </c>
      <c r="K88" s="17" t="s">
        <v>173</v>
      </c>
    </row>
    <row r="89" spans="1:11" ht="14.25">
      <c r="A89" s="219" t="s">
        <v>66</v>
      </c>
      <c r="B89" s="5">
        <v>98799873.97</v>
      </c>
      <c r="C89" s="4">
        <v>2921.05</v>
      </c>
      <c r="D89" s="221">
        <f>B89/C89</f>
        <v>33823.41074955923</v>
      </c>
      <c r="E89" s="246">
        <v>122723530.75</v>
      </c>
      <c r="F89" s="4">
        <v>2555.6099999999997</v>
      </c>
      <c r="G89" s="221">
        <f>E89/F89</f>
        <v>48021.22810209696</v>
      </c>
      <c r="H89" s="254">
        <f>G89-D89</f>
        <v>14197.817352537728</v>
      </c>
      <c r="I89" s="254">
        <f>H89/G89*100</f>
        <v>29.565710652697252</v>
      </c>
      <c r="J89" s="257">
        <f>F89-C89</f>
        <v>-365.4400000000005</v>
      </c>
      <c r="K89" s="254">
        <f>J89/F89*100</f>
        <v>-14.299521444977934</v>
      </c>
    </row>
    <row r="90" spans="1:11" ht="14.25">
      <c r="A90" s="10" t="s">
        <v>0</v>
      </c>
      <c r="B90" s="11">
        <v>22940590.35</v>
      </c>
      <c r="C90" s="10">
        <v>385.21</v>
      </c>
      <c r="D90" s="222">
        <f>B90/C90</f>
        <v>59553.4652527193</v>
      </c>
      <c r="E90" s="238">
        <v>33462633.43</v>
      </c>
      <c r="F90" s="10">
        <v>376.64</v>
      </c>
      <c r="G90" s="222">
        <f>E90/F90</f>
        <v>88845.1397355565</v>
      </c>
      <c r="H90" s="259">
        <f>G90-D90</f>
        <v>29291.674482837196</v>
      </c>
      <c r="I90" s="255">
        <f>H90/G90*100</f>
        <v>32.96936058632192</v>
      </c>
      <c r="J90" s="258">
        <f>F90-C90</f>
        <v>-8.569999999999993</v>
      </c>
      <c r="K90" s="255">
        <f>J90/F90*100</f>
        <v>-2.27538232795242</v>
      </c>
    </row>
    <row r="91" spans="2:11" ht="14.25">
      <c r="B91" s="1"/>
      <c r="E91" s="1"/>
      <c r="H91" s="166"/>
      <c r="I91" s="166"/>
      <c r="J91" s="166"/>
      <c r="K91" s="166"/>
    </row>
    <row r="92" spans="2:11" ht="14.25">
      <c r="B92" s="1"/>
      <c r="E92" s="1"/>
      <c r="H92" s="166"/>
      <c r="I92" s="166"/>
      <c r="J92" s="166"/>
      <c r="K92" s="166"/>
    </row>
    <row r="93" spans="2:11" ht="14.25">
      <c r="B93" s="1"/>
      <c r="E93" s="1"/>
      <c r="H93" s="166"/>
      <c r="I93" s="166"/>
      <c r="J93" s="166"/>
      <c r="K93" s="166"/>
    </row>
    <row r="94" spans="2:11" ht="14.25">
      <c r="B94" s="1"/>
      <c r="E94" s="1"/>
      <c r="H94" s="166"/>
      <c r="I94" s="166"/>
      <c r="J94" s="166"/>
      <c r="K94" s="166"/>
    </row>
    <row r="95" spans="2:11" ht="14.25">
      <c r="B95" s="1"/>
      <c r="E95" s="1"/>
      <c r="H95" s="166"/>
      <c r="I95" s="166"/>
      <c r="J95" s="166"/>
      <c r="K95" s="166"/>
    </row>
    <row r="96" ht="14.25">
      <c r="F96" s="98"/>
    </row>
    <row r="97" spans="1:6" ht="14.25">
      <c r="A97" s="169" t="s">
        <v>178</v>
      </c>
      <c r="B97" s="2">
        <v>2551</v>
      </c>
      <c r="C97" s="2">
        <v>2552</v>
      </c>
      <c r="F97" s="98"/>
    </row>
    <row r="98" spans="1:6" ht="14.25">
      <c r="A98" s="30" t="s">
        <v>66</v>
      </c>
      <c r="B98" s="1">
        <v>31344.78816796708</v>
      </c>
      <c r="C98" s="1">
        <v>43401.70384126073</v>
      </c>
      <c r="D98" s="166">
        <f>C98-B98</f>
        <v>12056.91567329365</v>
      </c>
      <c r="F98" s="98"/>
    </row>
    <row r="99" spans="1:6" ht="14.25">
      <c r="A99" s="30" t="s">
        <v>100</v>
      </c>
      <c r="B99" s="1">
        <v>40327.72178764523</v>
      </c>
      <c r="C99" s="1">
        <v>47385.0500731985</v>
      </c>
      <c r="D99" s="166">
        <f aca="true" t="shared" si="30" ref="D99:D105">C99-B99</f>
        <v>7057.328285553274</v>
      </c>
      <c r="F99" s="98"/>
    </row>
    <row r="100" spans="1:6" ht="14.25">
      <c r="A100" s="30" t="s">
        <v>99</v>
      </c>
      <c r="B100" s="1">
        <v>51986.73609920607</v>
      </c>
      <c r="C100" s="1">
        <v>68601.45221788976</v>
      </c>
      <c r="D100" s="166">
        <f t="shared" si="30"/>
        <v>16614.71611868369</v>
      </c>
      <c r="F100" s="98"/>
    </row>
    <row r="101" spans="1:6" ht="14.25">
      <c r="A101" s="30" t="s">
        <v>13</v>
      </c>
      <c r="B101" s="1">
        <v>55153.37406909289</v>
      </c>
      <c r="C101" s="1">
        <v>80603.40247736804</v>
      </c>
      <c r="D101" s="166">
        <f t="shared" si="30"/>
        <v>25450.028408275153</v>
      </c>
      <c r="F101" s="98"/>
    </row>
    <row r="102" spans="1:6" ht="14.25">
      <c r="A102" s="30" t="s">
        <v>45</v>
      </c>
      <c r="B102" s="1">
        <v>66489.34484710544</v>
      </c>
      <c r="C102" s="1">
        <v>101633.27991499472</v>
      </c>
      <c r="D102" s="166">
        <f t="shared" si="30"/>
        <v>35143.93506788928</v>
      </c>
      <c r="F102" s="98"/>
    </row>
    <row r="103" spans="1:6" ht="14.25">
      <c r="A103" s="32" t="s">
        <v>3</v>
      </c>
      <c r="B103" s="1">
        <v>69969.96317218903</v>
      </c>
      <c r="C103" s="1">
        <v>118980.78319278495</v>
      </c>
      <c r="D103" s="166">
        <f t="shared" si="30"/>
        <v>49010.820020595915</v>
      </c>
      <c r="F103" s="98"/>
    </row>
    <row r="104" spans="1:6" ht="14.25">
      <c r="A104" s="30" t="s">
        <v>52</v>
      </c>
      <c r="B104" s="1">
        <v>90599.56590260778</v>
      </c>
      <c r="C104" s="1">
        <v>87194.49266739731</v>
      </c>
      <c r="D104" s="166">
        <f t="shared" si="30"/>
        <v>-3405.073235210468</v>
      </c>
      <c r="F104" s="98"/>
    </row>
    <row r="105" spans="1:6" ht="14.25">
      <c r="A105" s="7" t="s">
        <v>31</v>
      </c>
      <c r="B105" s="1">
        <v>118727.56748987325</v>
      </c>
      <c r="C105" s="1">
        <v>157072.5876005679</v>
      </c>
      <c r="D105" s="166">
        <f t="shared" si="30"/>
        <v>38345.02011069465</v>
      </c>
      <c r="F105" s="98"/>
    </row>
    <row r="106" ht="14.25">
      <c r="F106" s="98"/>
    </row>
    <row r="107" ht="14.25">
      <c r="F107" s="98"/>
    </row>
    <row r="108" ht="14.25">
      <c r="F108" s="98"/>
    </row>
    <row r="109" ht="14.25">
      <c r="F109" s="98"/>
    </row>
    <row r="110" ht="14.25">
      <c r="F110" s="98"/>
    </row>
    <row r="111" ht="14.25">
      <c r="F111" s="98"/>
    </row>
    <row r="112" ht="14.25">
      <c r="F112" s="98"/>
    </row>
    <row r="113" ht="14.25">
      <c r="F113" s="98"/>
    </row>
    <row r="114" ht="14.25">
      <c r="F114" s="98"/>
    </row>
    <row r="115" ht="14.25">
      <c r="F115" s="98"/>
    </row>
    <row r="116" ht="14.25">
      <c r="F116" s="98"/>
    </row>
    <row r="117" ht="14.25">
      <c r="F117" s="98"/>
    </row>
    <row r="118" ht="14.25">
      <c r="F118" s="98"/>
    </row>
    <row r="119" ht="14.25">
      <c r="F119" s="98"/>
    </row>
    <row r="120" ht="14.25">
      <c r="F120" s="98"/>
    </row>
    <row r="121" ht="14.25">
      <c r="F121" s="98"/>
    </row>
    <row r="122" ht="14.25">
      <c r="F122" s="98"/>
    </row>
    <row r="123" ht="14.25">
      <c r="F123" s="98"/>
    </row>
    <row r="124" ht="14.25">
      <c r="F124" s="98"/>
    </row>
    <row r="125" ht="14.25">
      <c r="F125" s="98"/>
    </row>
    <row r="126" ht="14.25">
      <c r="F126" s="98"/>
    </row>
    <row r="127" ht="14.25">
      <c r="F127" s="98"/>
    </row>
    <row r="128" ht="14.25">
      <c r="F128" s="98"/>
    </row>
    <row r="129" ht="14.25">
      <c r="F129" s="98"/>
    </row>
    <row r="130" ht="14.25">
      <c r="F130" s="98"/>
    </row>
    <row r="131" ht="14.25">
      <c r="F131" s="98"/>
    </row>
    <row r="132" ht="14.25">
      <c r="F132" s="98"/>
    </row>
    <row r="133" ht="14.25">
      <c r="F133" s="98"/>
    </row>
    <row r="134" ht="14.25">
      <c r="F134" s="98"/>
    </row>
    <row r="135" ht="14.25">
      <c r="F135" s="98"/>
    </row>
    <row r="136" ht="14.25">
      <c r="F136" s="98"/>
    </row>
    <row r="137" ht="14.25">
      <c r="F137" s="98"/>
    </row>
    <row r="138" spans="1:11" ht="15">
      <c r="A138" s="169" t="s">
        <v>177</v>
      </c>
      <c r="B138" s="294">
        <v>51</v>
      </c>
      <c r="C138" s="294"/>
      <c r="D138" s="294"/>
      <c r="E138" s="294">
        <v>52</v>
      </c>
      <c r="F138" s="294"/>
      <c r="G138" s="294"/>
      <c r="H138" s="2" t="s">
        <v>102</v>
      </c>
      <c r="I138" s="2" t="s">
        <v>173</v>
      </c>
      <c r="J138" s="39" t="s">
        <v>103</v>
      </c>
      <c r="K138" s="2" t="s">
        <v>173</v>
      </c>
    </row>
    <row r="139" spans="1:11" ht="14.25">
      <c r="A139" s="31" t="s">
        <v>66</v>
      </c>
      <c r="B139" s="1">
        <v>98799873.97</v>
      </c>
      <c r="C139">
        <v>2921.05</v>
      </c>
      <c r="D139">
        <f>B139/C139</f>
        <v>33823.41074955923</v>
      </c>
      <c r="E139" s="1">
        <v>122723530.75</v>
      </c>
      <c r="F139">
        <v>2555.6099999999997</v>
      </c>
      <c r="G139">
        <f>E139/F139</f>
        <v>48021.22810209696</v>
      </c>
      <c r="H139" s="166">
        <f>G139-D139</f>
        <v>14197.817352537728</v>
      </c>
      <c r="I139" s="166">
        <f>H139/G139*100</f>
        <v>29.565710652697252</v>
      </c>
      <c r="J139" s="166">
        <f>F139-C139</f>
        <v>-365.4400000000005</v>
      </c>
      <c r="K139" s="166">
        <f>J139/F139*100</f>
        <v>-14.299521444977934</v>
      </c>
    </row>
    <row r="140" spans="1:11" ht="14.25">
      <c r="A140" t="s">
        <v>0</v>
      </c>
      <c r="B140" s="1">
        <v>22940590.35</v>
      </c>
      <c r="C140">
        <v>385.21</v>
      </c>
      <c r="D140">
        <f>B140/C140</f>
        <v>59553.4652527193</v>
      </c>
      <c r="E140" s="1">
        <v>33462633.43</v>
      </c>
      <c r="F140">
        <v>376.64</v>
      </c>
      <c r="G140">
        <f>E140/F140</f>
        <v>88845.1397355565</v>
      </c>
      <c r="H140" s="166">
        <f>G140-D140</f>
        <v>29291.674482837196</v>
      </c>
      <c r="I140" s="166">
        <f>H140/G140*100</f>
        <v>32.96936058632192</v>
      </c>
      <c r="J140" s="166">
        <f>F140-C140</f>
        <v>-8.569999999999993</v>
      </c>
      <c r="K140" s="166">
        <f>J140/F140*100</f>
        <v>-2.27538232795242</v>
      </c>
    </row>
    <row r="141" ht="14.25">
      <c r="E141" s="98"/>
    </row>
    <row r="142" spans="1:6" ht="14.25">
      <c r="A142" s="169" t="s">
        <v>177</v>
      </c>
      <c r="B142" s="201">
        <v>51</v>
      </c>
      <c r="C142" s="201">
        <v>52</v>
      </c>
      <c r="D142" s="201"/>
      <c r="F142" s="98"/>
    </row>
    <row r="143" spans="1:6" ht="14.25">
      <c r="A143" s="31" t="s">
        <v>66</v>
      </c>
      <c r="B143">
        <v>33823.41074955923</v>
      </c>
      <c r="C143">
        <v>48021.22810209696</v>
      </c>
      <c r="D143" s="1">
        <f>C143-B143</f>
        <v>14197.817352537728</v>
      </c>
      <c r="F143" s="98"/>
    </row>
    <row r="144" spans="1:6" ht="14.25">
      <c r="A144" t="s">
        <v>0</v>
      </c>
      <c r="B144">
        <v>59553.4652527193</v>
      </c>
      <c r="C144">
        <v>88845.1397355565</v>
      </c>
      <c r="D144" s="1">
        <f>C144-B144</f>
        <v>29291.674482837196</v>
      </c>
      <c r="F144" s="98"/>
    </row>
    <row r="145" ht="14.25">
      <c r="F145" s="98"/>
    </row>
    <row r="146" ht="14.25">
      <c r="F146" s="98"/>
    </row>
    <row r="147" ht="14.25">
      <c r="F147" s="98"/>
    </row>
    <row r="148" ht="14.25">
      <c r="F148" s="98"/>
    </row>
    <row r="149" ht="14.25">
      <c r="F149" s="98"/>
    </row>
    <row r="150" ht="14.25">
      <c r="F150" s="98"/>
    </row>
    <row r="151" ht="14.25">
      <c r="F151" s="98"/>
    </row>
    <row r="152" ht="14.25">
      <c r="F152" s="98"/>
    </row>
    <row r="153" ht="14.25">
      <c r="F153" s="98"/>
    </row>
    <row r="154" ht="14.25">
      <c r="F154" s="98"/>
    </row>
    <row r="155" ht="14.25">
      <c r="F155" s="98"/>
    </row>
    <row r="156" ht="14.25">
      <c r="F156" s="98"/>
    </row>
    <row r="157" ht="14.25">
      <c r="F157" s="98"/>
    </row>
    <row r="158" ht="14.25">
      <c r="F158" s="98"/>
    </row>
    <row r="159" ht="14.25">
      <c r="F159" s="98"/>
    </row>
    <row r="160" ht="14.25">
      <c r="F160" s="98"/>
    </row>
    <row r="161" ht="14.25">
      <c r="F161" s="98"/>
    </row>
    <row r="162" ht="14.25">
      <c r="F162" s="98"/>
    </row>
    <row r="163" ht="14.25">
      <c r="F163" s="98"/>
    </row>
    <row r="164" ht="14.25">
      <c r="F164" s="98"/>
    </row>
    <row r="165" ht="14.25">
      <c r="F165" s="98"/>
    </row>
    <row r="166" ht="14.25">
      <c r="F166" s="98"/>
    </row>
    <row r="167" ht="14.25">
      <c r="F167" s="98"/>
    </row>
    <row r="168" ht="14.25">
      <c r="F168" s="98"/>
    </row>
    <row r="169" ht="14.25">
      <c r="F169" s="98"/>
    </row>
    <row r="170" ht="14.25">
      <c r="F170" s="98"/>
    </row>
    <row r="171" ht="14.25">
      <c r="F171" s="98"/>
    </row>
    <row r="172" ht="14.25">
      <c r="F172" s="98"/>
    </row>
    <row r="173" ht="14.25">
      <c r="F173" s="98"/>
    </row>
    <row r="174" ht="14.25">
      <c r="F174" s="98"/>
    </row>
    <row r="175" ht="14.25">
      <c r="F175" s="98"/>
    </row>
    <row r="176" spans="1:5" ht="14.25">
      <c r="A176" s="198" t="s">
        <v>98</v>
      </c>
      <c r="B176" s="123"/>
      <c r="C176" s="123"/>
      <c r="D176" s="123"/>
      <c r="E176" s="198" t="s">
        <v>98</v>
      </c>
    </row>
    <row r="177" spans="1:7" ht="14.25">
      <c r="A177" s="199"/>
      <c r="B177" s="69">
        <v>51</v>
      </c>
      <c r="C177" s="69">
        <v>52</v>
      </c>
      <c r="D177" s="123"/>
      <c r="E177" s="216" t="s">
        <v>66</v>
      </c>
      <c r="F177" s="166">
        <v>-578.0198327266481</v>
      </c>
      <c r="G177" s="166">
        <v>-191.22486288848265</v>
      </c>
    </row>
    <row r="178" spans="1:7" ht="14.25">
      <c r="A178" s="29" t="s">
        <v>45</v>
      </c>
      <c r="B178" s="196">
        <v>4821.730143308967</v>
      </c>
      <c r="C178" s="196">
        <v>4033.071948051948</v>
      </c>
      <c r="D178" s="123"/>
      <c r="E178" s="29" t="s">
        <v>99</v>
      </c>
      <c r="F178" s="166">
        <v>-360.80912858524084</v>
      </c>
      <c r="G178" s="166">
        <v>73.5234215885947</v>
      </c>
    </row>
    <row r="179" spans="1:7" ht="14.25">
      <c r="A179" s="30" t="s">
        <v>52</v>
      </c>
      <c r="B179" s="196">
        <v>1820.8147081641305</v>
      </c>
      <c r="C179" s="196">
        <v>1942.4399074074074</v>
      </c>
      <c r="D179" s="123"/>
      <c r="E179" s="30" t="s">
        <v>101</v>
      </c>
      <c r="F179" s="166">
        <v>-64.18922557359483</v>
      </c>
      <c r="G179" s="166">
        <v>-69.64285714285714</v>
      </c>
    </row>
    <row r="180" spans="1:7" ht="14.25">
      <c r="A180" s="30" t="s">
        <v>99</v>
      </c>
      <c r="B180" s="196">
        <v>17712.868281365027</v>
      </c>
      <c r="C180" s="196">
        <v>3843.8622810590628</v>
      </c>
      <c r="D180" s="123"/>
      <c r="E180" s="30" t="s">
        <v>45</v>
      </c>
      <c r="F180" s="166">
        <v>-19.554776245386755</v>
      </c>
      <c r="G180" s="166">
        <v>-14.935064935064934</v>
      </c>
    </row>
    <row r="181" spans="1:7" ht="14.25">
      <c r="A181" s="30" t="s">
        <v>100</v>
      </c>
      <c r="B181" s="196">
        <v>2035.562476336545</v>
      </c>
      <c r="C181" s="196">
        <v>2066.805259515571</v>
      </c>
      <c r="D181" s="123"/>
      <c r="E181" s="30" t="s">
        <v>100</v>
      </c>
      <c r="F181" s="166">
        <v>1.5116462005882858</v>
      </c>
      <c r="G181" s="166">
        <v>43.944636678200695</v>
      </c>
    </row>
    <row r="182" spans="1:7" ht="14.25">
      <c r="A182" s="31" t="s">
        <v>66</v>
      </c>
      <c r="B182" s="196">
        <v>3542.560661668667</v>
      </c>
      <c r="C182" s="196">
        <v>522.4862888482633</v>
      </c>
      <c r="D182" s="123"/>
      <c r="E182" s="30" t="s">
        <v>52</v>
      </c>
      <c r="F182" s="166">
        <v>6.2614652211100434</v>
      </c>
      <c r="G182" s="166">
        <v>-10.185185185185185</v>
      </c>
    </row>
    <row r="183" spans="1:7" ht="14.25">
      <c r="A183" s="32" t="s">
        <v>0</v>
      </c>
      <c r="B183" s="196">
        <v>351498.72</v>
      </c>
      <c r="C183" s="196">
        <v>13174.740306122449</v>
      </c>
      <c r="D183" s="123"/>
      <c r="E183" s="31" t="s">
        <v>13</v>
      </c>
      <c r="F183" s="166">
        <v>10.034433428989848</v>
      </c>
      <c r="G183" s="166">
        <v>8.396946564885496</v>
      </c>
    </row>
    <row r="184" spans="1:7" ht="14.25">
      <c r="A184" s="32" t="s">
        <v>3</v>
      </c>
      <c r="B184" s="196">
        <v>769.0789756592292</v>
      </c>
      <c r="C184" s="196">
        <v>1877.7396989966555</v>
      </c>
      <c r="D184" s="123"/>
      <c r="E184" s="32" t="s">
        <v>3</v>
      </c>
      <c r="F184" s="166">
        <v>59.04230090729956</v>
      </c>
      <c r="G184" s="166">
        <v>-9.92196209587514</v>
      </c>
    </row>
    <row r="185" spans="1:7" ht="14.25">
      <c r="A185" s="31" t="s">
        <v>13</v>
      </c>
      <c r="B185" s="196">
        <v>23461.63738241448</v>
      </c>
      <c r="C185" s="196">
        <v>26078.463435114503</v>
      </c>
      <c r="D185" s="123"/>
      <c r="E185" s="31" t="s">
        <v>43</v>
      </c>
      <c r="F185" s="166">
        <v>76.54742796215962</v>
      </c>
      <c r="G185" s="166">
        <v>8.305647840531561</v>
      </c>
    </row>
    <row r="186" spans="1:7" ht="14.25">
      <c r="A186" s="30" t="s">
        <v>101</v>
      </c>
      <c r="B186" s="196">
        <v>2046.9473684210527</v>
      </c>
      <c r="C186" s="196">
        <v>1246.7001785714288</v>
      </c>
      <c r="D186" s="123"/>
      <c r="E186" s="32" t="s">
        <v>38</v>
      </c>
      <c r="F186" s="166">
        <v>100</v>
      </c>
      <c r="G186" s="166">
        <v>100</v>
      </c>
    </row>
    <row r="187" spans="1:5" ht="14.25">
      <c r="A187" s="31" t="s">
        <v>43</v>
      </c>
      <c r="B187" s="196">
        <v>401.7602536231884</v>
      </c>
      <c r="C187" s="196">
        <v>1713.0754485049836</v>
      </c>
      <c r="D187" s="123"/>
      <c r="E187" s="7"/>
    </row>
    <row r="188" spans="2:7" ht="14.25">
      <c r="B188" s="196"/>
      <c r="C188" s="123"/>
      <c r="D188" s="123"/>
      <c r="E188" s="40"/>
      <c r="F188" s="166"/>
      <c r="G188" s="167"/>
    </row>
    <row r="189" spans="2:4" ht="14.25">
      <c r="B189" s="123"/>
      <c r="C189" s="123"/>
      <c r="D189" s="123"/>
    </row>
    <row r="192" spans="1:3" ht="14.25">
      <c r="A192" s="170" t="s">
        <v>174</v>
      </c>
      <c r="B192" s="207">
        <v>51</v>
      </c>
      <c r="C192">
        <v>52</v>
      </c>
    </row>
    <row r="193" spans="1:3" ht="14.25">
      <c r="A193" s="4"/>
      <c r="B193" s="206" t="s">
        <v>96</v>
      </c>
      <c r="C193" s="2" t="s">
        <v>97</v>
      </c>
    </row>
    <row r="194" spans="1:4" ht="14.25">
      <c r="A194" s="4" t="s">
        <v>45</v>
      </c>
      <c r="B194" s="46">
        <v>104.03847222222223</v>
      </c>
      <c r="C194" s="167">
        <v>1131.0777272727273</v>
      </c>
      <c r="D194" s="166">
        <f>C194-B194</f>
        <v>1027.039255050505</v>
      </c>
    </row>
    <row r="195" spans="1:4" ht="14.25">
      <c r="A195" s="7" t="s">
        <v>40</v>
      </c>
      <c r="B195" s="209">
        <v>338.50478728059727</v>
      </c>
      <c r="C195" s="167">
        <v>816.4997866666666</v>
      </c>
      <c r="D195" s="166">
        <f aca="true" t="shared" si="31" ref="D195:D203">C195-B195</f>
        <v>477.99499938606937</v>
      </c>
    </row>
    <row r="196" spans="1:4" ht="14.25">
      <c r="A196" s="7" t="s">
        <v>0</v>
      </c>
      <c r="B196" s="46">
        <v>358.78172725024115</v>
      </c>
      <c r="C196" s="167">
        <v>756.2384429400387</v>
      </c>
      <c r="D196" s="166">
        <f t="shared" si="31"/>
        <v>397.45671568979753</v>
      </c>
    </row>
    <row r="197" spans="1:4" ht="14.25">
      <c r="A197" s="7" t="s">
        <v>31</v>
      </c>
      <c r="B197" s="46">
        <v>406.4409907120743</v>
      </c>
      <c r="C197" s="167">
        <v>433.575</v>
      </c>
      <c r="D197" s="166">
        <f t="shared" si="31"/>
        <v>27.134009287925664</v>
      </c>
    </row>
    <row r="198" spans="1:4" ht="14.25">
      <c r="A198" s="7" t="s">
        <v>52</v>
      </c>
      <c r="B198" s="46">
        <v>1307.3513677282879</v>
      </c>
      <c r="C198" s="167">
        <v>2141.63630952381</v>
      </c>
      <c r="D198" s="166">
        <f t="shared" si="31"/>
        <v>834.284941795522</v>
      </c>
    </row>
    <row r="199" spans="1:4" ht="14.25">
      <c r="A199" s="7" t="s">
        <v>63</v>
      </c>
      <c r="B199" s="46">
        <v>2037.7978491940091</v>
      </c>
      <c r="C199" s="167">
        <v>788.0618433179724</v>
      </c>
      <c r="D199" s="166">
        <f t="shared" si="31"/>
        <v>-1249.7360058760369</v>
      </c>
    </row>
    <row r="200" spans="1:4" ht="14.25">
      <c r="A200" s="7" t="s">
        <v>13</v>
      </c>
      <c r="B200" s="46">
        <v>2410.0356949178463</v>
      </c>
      <c r="C200" s="167">
        <v>3964.8210804597697</v>
      </c>
      <c r="D200" s="166">
        <f t="shared" si="31"/>
        <v>1554.7853855419235</v>
      </c>
    </row>
    <row r="201" spans="1:4" ht="14.25">
      <c r="A201" s="7" t="s">
        <v>3</v>
      </c>
      <c r="B201" s="46">
        <v>3072.4461167343266</v>
      </c>
      <c r="C201" s="167">
        <v>86.29712376933895</v>
      </c>
      <c r="D201" s="166">
        <f t="shared" si="31"/>
        <v>-2986.1489929649874</v>
      </c>
    </row>
    <row r="202" spans="1:4" ht="14.25">
      <c r="A202" s="7" t="s">
        <v>56</v>
      </c>
      <c r="B202" s="46">
        <v>7911.673288613723</v>
      </c>
      <c r="C202" s="167">
        <v>6214.074441805225</v>
      </c>
      <c r="D202" s="166">
        <f t="shared" si="31"/>
        <v>-1697.598846808498</v>
      </c>
    </row>
    <row r="203" spans="1:4" ht="14.25">
      <c r="A203" s="7" t="s">
        <v>66</v>
      </c>
      <c r="B203" s="208">
        <v>11133.556502991256</v>
      </c>
      <c r="C203" s="167">
        <v>42.3848878394333</v>
      </c>
      <c r="D203" s="166">
        <f t="shared" si="31"/>
        <v>-11091.171615151823</v>
      </c>
    </row>
    <row r="204" spans="1:3" ht="14.25">
      <c r="A204" s="197" t="s">
        <v>94</v>
      </c>
      <c r="B204">
        <v>915.1233513373343</v>
      </c>
      <c r="C204" s="167">
        <v>853.340014351954</v>
      </c>
    </row>
    <row r="239" spans="1:3" ht="14.25">
      <c r="A239" s="170" t="s">
        <v>181</v>
      </c>
      <c r="B239" s="2">
        <v>51</v>
      </c>
      <c r="C239" s="2">
        <v>52</v>
      </c>
    </row>
    <row r="240" spans="1:4" ht="14.25">
      <c r="A240" s="7" t="s">
        <v>3</v>
      </c>
      <c r="B240" s="1">
        <v>1173166.801421155</v>
      </c>
      <c r="C240" s="1">
        <v>196704.19</v>
      </c>
      <c r="D240" s="28">
        <f aca="true" t="shared" si="32" ref="D240:D245">C240-B240</f>
        <v>-976462.611421155</v>
      </c>
    </row>
    <row r="241" spans="1:4" ht="14.25">
      <c r="A241" s="7" t="s">
        <v>45</v>
      </c>
      <c r="B241" s="1">
        <v>996788.867083309</v>
      </c>
      <c r="C241" s="1">
        <v>335406.27</v>
      </c>
      <c r="D241" s="28">
        <f t="shared" si="32"/>
        <v>-661382.597083309</v>
      </c>
    </row>
    <row r="242" spans="1:4" ht="14.25">
      <c r="A242" s="7" t="s">
        <v>43</v>
      </c>
      <c r="B242" s="1">
        <v>610601.45</v>
      </c>
      <c r="C242" s="1">
        <v>372725</v>
      </c>
      <c r="D242" s="28">
        <f t="shared" si="32"/>
        <v>-237876.44999999995</v>
      </c>
    </row>
    <row r="243" spans="1:4" ht="14.25">
      <c r="A243" s="7" t="s">
        <v>63</v>
      </c>
      <c r="B243" s="1">
        <v>4319.95</v>
      </c>
      <c r="C243" s="1">
        <v>284309.21</v>
      </c>
      <c r="D243" s="28">
        <f t="shared" si="32"/>
        <v>279989.26</v>
      </c>
    </row>
    <row r="244" spans="1:4" ht="14.25">
      <c r="A244" s="7" t="s">
        <v>56</v>
      </c>
      <c r="B244" s="1">
        <v>753222.1447007495</v>
      </c>
      <c r="C244" s="1">
        <v>1146307.755</v>
      </c>
      <c r="D244" s="28">
        <f t="shared" si="32"/>
        <v>393085.61029925034</v>
      </c>
    </row>
    <row r="245" spans="1:4" ht="14.25">
      <c r="A245" s="7" t="s">
        <v>13</v>
      </c>
      <c r="B245" s="78">
        <v>695365.4729522888</v>
      </c>
      <c r="C245" s="78">
        <v>1195882.15</v>
      </c>
      <c r="D245" s="28">
        <f t="shared" si="32"/>
        <v>500516.6770477111</v>
      </c>
    </row>
    <row r="246" spans="1:5" ht="14.25">
      <c r="A246" s="7"/>
      <c r="B246" s="1"/>
      <c r="C246" s="1"/>
      <c r="D246" s="28"/>
      <c r="E246" s="1"/>
    </row>
    <row r="247" spans="1:5" ht="14.25">
      <c r="A247" s="7"/>
      <c r="B247" s="1"/>
      <c r="C247" s="1"/>
      <c r="D247" s="28"/>
      <c r="E247" s="1"/>
    </row>
    <row r="248" spans="4:5" ht="14.25">
      <c r="D248" s="28"/>
      <c r="E248" s="1"/>
    </row>
    <row r="282" spans="1:3" ht="14.25">
      <c r="A282" s="169" t="s">
        <v>175</v>
      </c>
      <c r="B282" s="169">
        <v>2551</v>
      </c>
      <c r="C282" s="169">
        <v>2552</v>
      </c>
    </row>
    <row r="283" spans="1:4" ht="14.25">
      <c r="A283" s="4" t="s">
        <v>31</v>
      </c>
      <c r="B283" s="1">
        <v>50337.5</v>
      </c>
      <c r="C283" s="1">
        <v>83428.57142857143</v>
      </c>
      <c r="D283" s="166">
        <f>C283-B283</f>
        <v>33091.071428571435</v>
      </c>
    </row>
    <row r="284" spans="1:4" ht="14.25">
      <c r="A284" s="7" t="s">
        <v>52</v>
      </c>
      <c r="B284" s="1">
        <v>75530</v>
      </c>
      <c r="C284" s="1">
        <v>135151.25</v>
      </c>
      <c r="D284" s="166">
        <f aca="true" t="shared" si="33" ref="D284:D292">C284-B284</f>
        <v>59621.25</v>
      </c>
    </row>
    <row r="285" spans="1:4" ht="14.25">
      <c r="A285" s="7" t="s">
        <v>66</v>
      </c>
      <c r="B285" s="1">
        <v>118790.51955843248</v>
      </c>
      <c r="C285" s="1">
        <v>74250</v>
      </c>
      <c r="D285" s="166">
        <f t="shared" si="33"/>
        <v>-44540.51955843248</v>
      </c>
    </row>
    <row r="286" spans="1:4" ht="14.25">
      <c r="A286" s="7" t="s">
        <v>45</v>
      </c>
      <c r="B286" s="1">
        <v>158338.98625511955</v>
      </c>
      <c r="C286" s="1">
        <v>395143.74</v>
      </c>
      <c r="D286" s="166">
        <f t="shared" si="33"/>
        <v>236804.75374488044</v>
      </c>
    </row>
    <row r="287" spans="1:4" ht="14.25">
      <c r="A287" s="7" t="s">
        <v>0</v>
      </c>
      <c r="B287" s="1">
        <v>165568.13123967525</v>
      </c>
      <c r="C287" s="1">
        <v>217036.25857142857</v>
      </c>
      <c r="D287" s="166">
        <f t="shared" si="33"/>
        <v>51468.12733175332</v>
      </c>
    </row>
    <row r="288" spans="1:4" ht="14.25">
      <c r="A288" s="7" t="s">
        <v>63</v>
      </c>
      <c r="B288" s="1">
        <v>356988.3113895918</v>
      </c>
      <c r="C288" s="1">
        <v>136487.9</v>
      </c>
      <c r="D288" s="166">
        <f t="shared" si="33"/>
        <v>-220500.41138959178</v>
      </c>
    </row>
    <row r="289" spans="1:4" ht="14.25">
      <c r="A289" s="7" t="s">
        <v>3</v>
      </c>
      <c r="B289" s="1">
        <v>451421.30933011556</v>
      </c>
      <c r="C289" s="1">
        <v>147965.65333333335</v>
      </c>
      <c r="D289" s="166">
        <f t="shared" si="33"/>
        <v>-303455.65599678224</v>
      </c>
    </row>
    <row r="290" spans="1:4" ht="14.25">
      <c r="A290" s="7" t="s">
        <v>13</v>
      </c>
      <c r="B290" s="1">
        <v>518294.1966660804</v>
      </c>
      <c r="C290" s="1">
        <v>751159.74</v>
      </c>
      <c r="D290" s="166">
        <f t="shared" si="33"/>
        <v>232865.5433339196</v>
      </c>
    </row>
    <row r="291" spans="1:4" ht="14.25">
      <c r="A291" s="7" t="s">
        <v>56</v>
      </c>
      <c r="B291" s="1">
        <v>1122010.552642944</v>
      </c>
      <c r="C291" s="1">
        <v>476445.17</v>
      </c>
      <c r="D291" s="166">
        <f t="shared" si="33"/>
        <v>-645565.3826429441</v>
      </c>
    </row>
    <row r="292" spans="2:4" ht="14.25">
      <c r="B292" s="1">
        <v>154755.64837060287</v>
      </c>
      <c r="C292" s="1">
        <v>174188.38333333333</v>
      </c>
      <c r="D292" s="166">
        <f t="shared" si="33"/>
        <v>19432.734962730465</v>
      </c>
    </row>
  </sheetData>
  <sheetProtection/>
  <mergeCells count="33">
    <mergeCell ref="B87:D87"/>
    <mergeCell ref="E87:G87"/>
    <mergeCell ref="A87:A88"/>
    <mergeCell ref="A39:A40"/>
    <mergeCell ref="A55:A56"/>
    <mergeCell ref="B76:D76"/>
    <mergeCell ref="E76:G76"/>
    <mergeCell ref="A76:A77"/>
    <mergeCell ref="E55:G55"/>
    <mergeCell ref="H39:K39"/>
    <mergeCell ref="H55:K55"/>
    <mergeCell ref="H76:K76"/>
    <mergeCell ref="A24:A25"/>
    <mergeCell ref="H10:K10"/>
    <mergeCell ref="B138:D138"/>
    <mergeCell ref="E138:G138"/>
    <mergeCell ref="B24:D24"/>
    <mergeCell ref="E24:G24"/>
    <mergeCell ref="B39:D39"/>
    <mergeCell ref="E39:G39"/>
    <mergeCell ref="B55:D55"/>
    <mergeCell ref="H87:K87"/>
    <mergeCell ref="H24:K24"/>
    <mergeCell ref="A1:M1"/>
    <mergeCell ref="A2:M2"/>
    <mergeCell ref="A3:M3"/>
    <mergeCell ref="B10:D10"/>
    <mergeCell ref="E10:G10"/>
    <mergeCell ref="A10:A11"/>
    <mergeCell ref="A5:A6"/>
    <mergeCell ref="B5:D5"/>
    <mergeCell ref="E5:G5"/>
    <mergeCell ref="H5:K5"/>
  </mergeCells>
  <printOptions/>
  <pageMargins left="0.2362204724409449" right="0.15748031496062992" top="0.15748031496062992" bottom="0.15748031496062992" header="0.31496062992125984" footer="0.3149606299212598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B1">
      <selection activeCell="E29" sqref="E29"/>
    </sheetView>
  </sheetViews>
  <sheetFormatPr defaultColWidth="9.00390625" defaultRowHeight="14.25"/>
  <cols>
    <col min="1" max="1" width="27.50390625" style="0" customWidth="1"/>
    <col min="2" max="2" width="17.125" style="0" customWidth="1"/>
    <col min="3" max="3" width="12.25390625" style="0" customWidth="1"/>
    <col min="4" max="4" width="13.00390625" style="0" customWidth="1"/>
    <col min="5" max="5" width="16.50390625" style="0" customWidth="1"/>
    <col min="6" max="6" width="11.25390625" style="0" customWidth="1"/>
    <col min="7" max="7" width="13.00390625" style="0" customWidth="1"/>
    <col min="8" max="8" width="12.625" style="0" customWidth="1"/>
    <col min="9" max="9" width="14.25390625" style="0" customWidth="1"/>
    <col min="10" max="10" width="15.50390625" style="0" hidden="1" customWidth="1"/>
    <col min="11" max="11" width="11.125" style="0" customWidth="1"/>
    <col min="12" max="12" width="11.375" style="0" hidden="1" customWidth="1"/>
    <col min="13" max="13" width="13.125" style="0" customWidth="1"/>
  </cols>
  <sheetData>
    <row r="1" spans="1:7" ht="14.25">
      <c r="A1" s="294" t="s">
        <v>81</v>
      </c>
      <c r="B1" s="294"/>
      <c r="C1" s="294"/>
      <c r="D1" s="294"/>
      <c r="E1" s="294"/>
      <c r="F1" s="294"/>
      <c r="G1" s="294"/>
    </row>
    <row r="2" spans="1:7" ht="14.25">
      <c r="A2" s="294" t="s">
        <v>166</v>
      </c>
      <c r="B2" s="294"/>
      <c r="C2" s="294"/>
      <c r="D2" s="294"/>
      <c r="E2" s="294"/>
      <c r="F2" s="294"/>
      <c r="G2" s="294"/>
    </row>
    <row r="4" spans="1:13" ht="14.25">
      <c r="A4" s="301" t="s">
        <v>146</v>
      </c>
      <c r="B4" s="288" t="s">
        <v>165</v>
      </c>
      <c r="C4" s="288"/>
      <c r="D4" s="300"/>
      <c r="E4" s="291" t="s">
        <v>167</v>
      </c>
      <c r="F4" s="288"/>
      <c r="G4" s="288"/>
      <c r="H4" s="180" t="s">
        <v>102</v>
      </c>
      <c r="I4" s="127" t="s">
        <v>102</v>
      </c>
      <c r="J4" s="6" t="s">
        <v>89</v>
      </c>
      <c r="K4" s="6" t="s">
        <v>89</v>
      </c>
      <c r="L4" s="6" t="s">
        <v>87</v>
      </c>
      <c r="M4" s="6" t="s">
        <v>172</v>
      </c>
    </row>
    <row r="5" spans="1:13" ht="14.25">
      <c r="A5" s="302"/>
      <c r="B5" s="110" t="s">
        <v>147</v>
      </c>
      <c r="C5" s="17" t="s">
        <v>111</v>
      </c>
      <c r="D5" s="76" t="s">
        <v>102</v>
      </c>
      <c r="E5" s="162" t="s">
        <v>147</v>
      </c>
      <c r="F5" s="126" t="s">
        <v>111</v>
      </c>
      <c r="G5" s="126" t="s">
        <v>102</v>
      </c>
      <c r="H5" s="2" t="s">
        <v>168</v>
      </c>
      <c r="I5" s="12" t="s">
        <v>169</v>
      </c>
      <c r="J5" s="12" t="s">
        <v>170</v>
      </c>
      <c r="K5" s="12" t="s">
        <v>169</v>
      </c>
      <c r="L5" s="12" t="s">
        <v>171</v>
      </c>
      <c r="M5" s="12" t="s">
        <v>169</v>
      </c>
    </row>
    <row r="6" spans="1:13" ht="14.25">
      <c r="A6" s="161" t="s">
        <v>148</v>
      </c>
      <c r="B6" s="260">
        <v>411066728.07</v>
      </c>
      <c r="C6" s="176">
        <v>7079.53</v>
      </c>
      <c r="D6" s="261">
        <f aca="true" t="shared" si="0" ref="D6:D13">B6/C6</f>
        <v>58064.12686576651</v>
      </c>
      <c r="E6" s="262">
        <v>481136183.25</v>
      </c>
      <c r="F6" s="262">
        <v>5708.68</v>
      </c>
      <c r="G6" s="262">
        <f aca="true" t="shared" si="1" ref="G6:G13">E6/F6</f>
        <v>84281.51223224984</v>
      </c>
      <c r="H6" s="166">
        <f aca="true" t="shared" si="2" ref="H6:H13">G6-D6</f>
        <v>26217.385366483322</v>
      </c>
      <c r="I6" s="184">
        <f aca="true" t="shared" si="3" ref="I6:I13">(H6/G6)*100</f>
        <v>31.106923300376415</v>
      </c>
      <c r="J6" s="263">
        <f aca="true" t="shared" si="4" ref="J6:J13">E6-B6</f>
        <v>70069455.18</v>
      </c>
      <c r="K6" s="184">
        <f aca="true" t="shared" si="5" ref="K6:K13">J6/E6*100</f>
        <v>14.563331052487417</v>
      </c>
      <c r="L6" s="184">
        <f aca="true" t="shared" si="6" ref="L6:L13">F6-C6</f>
        <v>-1370.8499999999995</v>
      </c>
      <c r="M6" s="184">
        <f aca="true" t="shared" si="7" ref="M6:M13">L6/G6*100</f>
        <v>-1.6265132930012278</v>
      </c>
    </row>
    <row r="7" spans="1:13" ht="14.25">
      <c r="A7" s="128" t="s">
        <v>149</v>
      </c>
      <c r="B7" s="264">
        <v>121740464.32</v>
      </c>
      <c r="C7" s="177">
        <v>3306.26</v>
      </c>
      <c r="D7" s="265">
        <f t="shared" si="0"/>
        <v>36821.20109126323</v>
      </c>
      <c r="E7" s="266">
        <v>141255521.24</v>
      </c>
      <c r="F7" s="154">
        <v>2932.2499999999995</v>
      </c>
      <c r="G7" s="266">
        <f t="shared" si="1"/>
        <v>48173.082527069666</v>
      </c>
      <c r="H7" s="166">
        <f t="shared" si="2"/>
        <v>11351.881435806434</v>
      </c>
      <c r="I7" s="181">
        <f t="shared" si="3"/>
        <v>23.56478107753957</v>
      </c>
      <c r="J7" s="267">
        <f t="shared" si="4"/>
        <v>19515056.920000017</v>
      </c>
      <c r="K7" s="181">
        <f t="shared" si="5"/>
        <v>13.815429477509047</v>
      </c>
      <c r="L7" s="181">
        <f t="shared" si="6"/>
        <v>-374.0100000000007</v>
      </c>
      <c r="M7" s="181">
        <f t="shared" si="7"/>
        <v>-0.7763879336345875</v>
      </c>
    </row>
    <row r="8" spans="1:13" ht="14.25">
      <c r="A8" s="128" t="s">
        <v>150</v>
      </c>
      <c r="B8" s="264">
        <v>9486600</v>
      </c>
      <c r="C8" s="268">
        <v>60</v>
      </c>
      <c r="D8" s="265">
        <f t="shared" si="0"/>
        <v>158110</v>
      </c>
      <c r="E8" s="266">
        <v>18016561.31</v>
      </c>
      <c r="F8" s="178">
        <v>84</v>
      </c>
      <c r="G8" s="266">
        <f t="shared" si="1"/>
        <v>214482.87273809523</v>
      </c>
      <c r="H8" s="166">
        <f t="shared" si="2"/>
        <v>56372.87273809523</v>
      </c>
      <c r="I8" s="181">
        <f t="shared" si="3"/>
        <v>26.28315819274394</v>
      </c>
      <c r="J8" s="267">
        <f t="shared" si="4"/>
        <v>8529961.309999999</v>
      </c>
      <c r="K8" s="181">
        <f t="shared" si="5"/>
        <v>47.34511299481709</v>
      </c>
      <c r="L8" s="183">
        <f t="shared" si="6"/>
        <v>24</v>
      </c>
      <c r="M8" s="181">
        <f t="shared" si="7"/>
        <v>0.011189704657353396</v>
      </c>
    </row>
    <row r="9" spans="1:13" ht="14.25">
      <c r="A9" s="128" t="s">
        <v>151</v>
      </c>
      <c r="B9" s="264">
        <v>15878726.81</v>
      </c>
      <c r="C9" s="268">
        <v>1452</v>
      </c>
      <c r="D9" s="265">
        <f t="shared" si="0"/>
        <v>10935.762265840222</v>
      </c>
      <c r="E9" s="266">
        <v>12482983.76</v>
      </c>
      <c r="F9" s="269">
        <v>3712</v>
      </c>
      <c r="G9" s="266">
        <f t="shared" si="1"/>
        <v>3362.8727801724135</v>
      </c>
      <c r="H9" s="166">
        <f t="shared" si="2"/>
        <v>-7572.889485667808</v>
      </c>
      <c r="I9" s="181">
        <f t="shared" si="3"/>
        <v>-225.19107860153866</v>
      </c>
      <c r="J9" s="267">
        <f t="shared" si="4"/>
        <v>-3395743.0500000007</v>
      </c>
      <c r="K9" s="181">
        <f t="shared" si="5"/>
        <v>-27.202975789179433</v>
      </c>
      <c r="L9" s="183">
        <f t="shared" si="6"/>
        <v>2260</v>
      </c>
      <c r="M9" s="181">
        <f t="shared" si="7"/>
        <v>67.20444535770189</v>
      </c>
    </row>
    <row r="10" spans="1:13" ht="14.25">
      <c r="A10" s="128" t="s">
        <v>153</v>
      </c>
      <c r="B10" s="264">
        <v>9649653.11</v>
      </c>
      <c r="C10" s="268">
        <v>3069</v>
      </c>
      <c r="D10" s="265">
        <f t="shared" si="0"/>
        <v>3144.233662430759</v>
      </c>
      <c r="E10" s="266">
        <v>7729553.85</v>
      </c>
      <c r="F10" s="269">
        <v>9058</v>
      </c>
      <c r="G10" s="266">
        <f t="shared" si="1"/>
        <v>853.340014351954</v>
      </c>
      <c r="H10" s="166">
        <f t="shared" si="2"/>
        <v>-2290.893648078805</v>
      </c>
      <c r="I10" s="181">
        <f t="shared" si="3"/>
        <v>-268.4619975096987</v>
      </c>
      <c r="J10" s="267">
        <f t="shared" si="4"/>
        <v>-1920099.2599999998</v>
      </c>
      <c r="K10" s="181">
        <f t="shared" si="5"/>
        <v>-24.84101019620945</v>
      </c>
      <c r="L10" s="183">
        <f t="shared" si="6"/>
        <v>5989</v>
      </c>
      <c r="M10" s="181">
        <f t="shared" si="7"/>
        <v>701.8304426457939</v>
      </c>
    </row>
    <row r="11" spans="1:13" ht="14.25">
      <c r="A11" s="128" t="s">
        <v>154</v>
      </c>
      <c r="B11" s="264">
        <v>9565964.03</v>
      </c>
      <c r="C11" s="268">
        <v>14</v>
      </c>
      <c r="D11" s="265">
        <f t="shared" si="0"/>
        <v>683283.1449999999</v>
      </c>
      <c r="E11" s="266">
        <v>8361042.4</v>
      </c>
      <c r="F11" s="269">
        <v>14</v>
      </c>
      <c r="G11" s="266">
        <f t="shared" si="1"/>
        <v>597217.3142857143</v>
      </c>
      <c r="H11" s="166">
        <f t="shared" si="2"/>
        <v>-86065.8307142856</v>
      </c>
      <c r="I11" s="181">
        <f t="shared" si="3"/>
        <v>-14.4111412471727</v>
      </c>
      <c r="J11" s="267">
        <f t="shared" si="4"/>
        <v>-1204921.629999999</v>
      </c>
      <c r="K11" s="181">
        <f t="shared" si="5"/>
        <v>-14.411141247172706</v>
      </c>
      <c r="L11" s="183">
        <f t="shared" si="6"/>
        <v>0</v>
      </c>
      <c r="M11" s="181">
        <f t="shared" si="7"/>
        <v>0</v>
      </c>
    </row>
    <row r="12" spans="1:13" ht="14.25">
      <c r="A12" s="130" t="s">
        <v>155</v>
      </c>
      <c r="B12" s="270">
        <v>9594274.81</v>
      </c>
      <c r="C12" s="271">
        <v>45</v>
      </c>
      <c r="D12" s="272">
        <f t="shared" si="0"/>
        <v>213206.1068888889</v>
      </c>
      <c r="E12" s="273">
        <v>6967523.91</v>
      </c>
      <c r="F12" s="274">
        <v>48</v>
      </c>
      <c r="G12" s="273">
        <f t="shared" si="1"/>
        <v>145156.748125</v>
      </c>
      <c r="H12" s="166">
        <f t="shared" si="2"/>
        <v>-68049.35876388889</v>
      </c>
      <c r="I12" s="186">
        <f t="shared" si="3"/>
        <v>-46.87991405352302</v>
      </c>
      <c r="J12" s="275">
        <f t="shared" si="4"/>
        <v>-2626750.9000000004</v>
      </c>
      <c r="K12" s="186">
        <f t="shared" si="5"/>
        <v>-37.69991942517784</v>
      </c>
      <c r="L12" s="188">
        <f t="shared" si="6"/>
        <v>3</v>
      </c>
      <c r="M12" s="189">
        <f t="shared" si="7"/>
        <v>0.002066731336125404</v>
      </c>
    </row>
    <row r="13" spans="1:13" ht="15" thickBot="1">
      <c r="A13" s="43" t="s">
        <v>156</v>
      </c>
      <c r="B13" s="276">
        <f>SUM(B6:B12)</f>
        <v>586982411.1499999</v>
      </c>
      <c r="C13" s="277">
        <f>SUM(C6:C12)</f>
        <v>15025.79</v>
      </c>
      <c r="D13" s="278">
        <f t="shared" si="0"/>
        <v>39064.99499527145</v>
      </c>
      <c r="E13" s="133">
        <f>SUM(E6:E12)</f>
        <v>675949369.7199999</v>
      </c>
      <c r="F13" s="134">
        <f>SUM(F6:F12)</f>
        <v>21556.93</v>
      </c>
      <c r="G13" s="278">
        <f t="shared" si="1"/>
        <v>31356.47653538792</v>
      </c>
      <c r="H13" s="166">
        <f t="shared" si="2"/>
        <v>-7708.518459883533</v>
      </c>
      <c r="I13" s="190">
        <f t="shared" si="3"/>
        <v>-24.58349697289472</v>
      </c>
      <c r="J13" s="279">
        <f t="shared" si="4"/>
        <v>88966958.57000005</v>
      </c>
      <c r="K13" s="190">
        <f t="shared" si="5"/>
        <v>13.161778463800186</v>
      </c>
      <c r="L13" s="192">
        <f t="shared" si="6"/>
        <v>6531.139999999999</v>
      </c>
      <c r="M13" s="193">
        <f t="shared" si="7"/>
        <v>20.828679499844835</v>
      </c>
    </row>
    <row r="15" spans="5:6" ht="14.25">
      <c r="E15" s="2"/>
      <c r="F15" s="98" t="s">
        <v>164</v>
      </c>
    </row>
    <row r="16" spans="8:9" ht="14.25">
      <c r="H16" s="166"/>
      <c r="I16" s="166"/>
    </row>
    <row r="17" spans="8:9" ht="14.25">
      <c r="H17" s="166"/>
      <c r="I17" s="166"/>
    </row>
    <row r="18" spans="8:9" ht="14.25">
      <c r="H18" s="166"/>
      <c r="I18" s="166"/>
    </row>
    <row r="19" spans="8:9" ht="14.25">
      <c r="H19" s="166"/>
      <c r="I19" s="166"/>
    </row>
    <row r="20" spans="8:9" ht="14.25">
      <c r="H20" s="166"/>
      <c r="I20" s="166"/>
    </row>
    <row r="21" spans="8:9" ht="14.25">
      <c r="H21" s="166"/>
      <c r="I21" s="166"/>
    </row>
    <row r="22" spans="8:9" ht="14.25">
      <c r="H22" s="166"/>
      <c r="I22" s="166"/>
    </row>
    <row r="23" spans="8:9" ht="14.25">
      <c r="H23" s="166"/>
      <c r="I23" s="166"/>
    </row>
    <row r="24" spans="8:9" ht="14.25">
      <c r="H24" s="166"/>
      <c r="I24" s="166"/>
    </row>
    <row r="25" spans="8:9" ht="14.25">
      <c r="H25" s="166"/>
      <c r="I25" s="166"/>
    </row>
    <row r="26" spans="8:9" ht="14.25">
      <c r="H26" s="166"/>
      <c r="I26" s="166"/>
    </row>
    <row r="27" spans="8:9" ht="14.25">
      <c r="H27" s="166"/>
      <c r="I27" s="166"/>
    </row>
    <row r="28" spans="8:9" ht="14.25">
      <c r="H28" s="166"/>
      <c r="I28" s="166"/>
    </row>
    <row r="29" spans="8:9" ht="14.25">
      <c r="H29" s="166"/>
      <c r="I29" s="166"/>
    </row>
    <row r="30" spans="8:9" ht="14.25">
      <c r="H30" s="166"/>
      <c r="I30" s="166"/>
    </row>
    <row r="31" spans="1:9" ht="14.25">
      <c r="A31" s="123"/>
      <c r="B31" s="123"/>
      <c r="C31" s="123"/>
      <c r="D31" s="123"/>
      <c r="E31" s="123"/>
      <c r="H31" s="166"/>
      <c r="I31" s="166"/>
    </row>
    <row r="32" spans="1:9" ht="14.25">
      <c r="A32" s="123"/>
      <c r="B32" s="123"/>
      <c r="C32" s="123"/>
      <c r="D32" s="123"/>
      <c r="E32" s="123"/>
      <c r="H32" s="166"/>
      <c r="I32" s="166"/>
    </row>
    <row r="33" spans="8:9" s="123" customFormat="1" ht="14.25">
      <c r="H33" s="281"/>
      <c r="I33" s="281"/>
    </row>
    <row r="34" spans="8:9" s="123" customFormat="1" ht="14.25">
      <c r="H34" s="281"/>
      <c r="I34" s="281"/>
    </row>
    <row r="35" spans="8:9" s="123" customFormat="1" ht="14.25">
      <c r="H35" s="281"/>
      <c r="I35" s="281"/>
    </row>
    <row r="36" spans="8:9" s="123" customFormat="1" ht="14.25">
      <c r="H36" s="281"/>
      <c r="I36" s="281"/>
    </row>
    <row r="37" spans="8:9" s="123" customFormat="1" ht="14.25">
      <c r="H37" s="281"/>
      <c r="I37" s="281"/>
    </row>
    <row r="38" s="123" customFormat="1" ht="15">
      <c r="A38" s="155"/>
    </row>
    <row r="39" s="123" customFormat="1" ht="14.25">
      <c r="E39" s="156"/>
    </row>
    <row r="40" s="123" customFormat="1" ht="14.25">
      <c r="A40" s="157"/>
    </row>
    <row r="41" spans="1:4" s="123" customFormat="1" ht="14.25">
      <c r="A41" s="282"/>
      <c r="B41" s="196"/>
      <c r="C41" s="283"/>
      <c r="D41" s="196"/>
    </row>
    <row r="42" spans="1:4" s="123" customFormat="1" ht="14.25">
      <c r="A42" s="282"/>
      <c r="B42" s="196"/>
      <c r="C42" s="283"/>
      <c r="D42" s="196"/>
    </row>
    <row r="43" spans="1:4" s="123" customFormat="1" ht="14.25">
      <c r="A43" s="282"/>
      <c r="B43" s="196"/>
      <c r="C43" s="283"/>
      <c r="D43" s="196"/>
    </row>
    <row r="44" spans="1:4" s="123" customFormat="1" ht="14.25">
      <c r="A44" s="282"/>
      <c r="B44" s="196"/>
      <c r="C44" s="283"/>
      <c r="D44" s="196"/>
    </row>
    <row r="45" spans="1:4" s="123" customFormat="1" ht="14.25">
      <c r="A45" s="282"/>
      <c r="B45" s="196"/>
      <c r="C45" s="283"/>
      <c r="D45" s="196"/>
    </row>
    <row r="46" spans="1:4" s="123" customFormat="1" ht="14.25">
      <c r="A46" s="282"/>
      <c r="B46" s="196"/>
      <c r="C46" s="283"/>
      <c r="D46" s="196"/>
    </row>
    <row r="47" spans="1:4" s="123" customFormat="1" ht="14.25">
      <c r="A47" s="282"/>
      <c r="B47" s="196"/>
      <c r="C47" s="283"/>
      <c r="D47" s="196"/>
    </row>
    <row r="48" s="123" customFormat="1" ht="14.25">
      <c r="A48" s="158"/>
    </row>
    <row r="49" s="123" customFormat="1" ht="14.25"/>
    <row r="50" spans="2:5" s="123" customFormat="1" ht="14.25">
      <c r="B50" s="195"/>
      <c r="C50" s="194"/>
      <c r="E50" s="159"/>
    </row>
    <row r="51" spans="1:4" s="123" customFormat="1" ht="14.25">
      <c r="A51" s="282"/>
      <c r="B51" s="284"/>
      <c r="C51" s="280"/>
      <c r="D51" s="200"/>
    </row>
    <row r="52" spans="1:4" s="123" customFormat="1" ht="14.25">
      <c r="A52" s="282"/>
      <c r="B52" s="284"/>
      <c r="C52" s="280"/>
      <c r="D52" s="200"/>
    </row>
    <row r="53" spans="1:4" s="123" customFormat="1" ht="14.25">
      <c r="A53" s="282"/>
      <c r="B53" s="284"/>
      <c r="C53" s="280"/>
      <c r="D53" s="200"/>
    </row>
    <row r="54" spans="1:4" s="123" customFormat="1" ht="14.25">
      <c r="A54" s="282"/>
      <c r="B54" s="284"/>
      <c r="C54" s="280"/>
      <c r="D54" s="200"/>
    </row>
    <row r="55" spans="1:4" s="123" customFormat="1" ht="14.25">
      <c r="A55" s="282"/>
      <c r="B55" s="284"/>
      <c r="C55" s="280"/>
      <c r="D55" s="200"/>
    </row>
    <row r="56" spans="1:4" s="123" customFormat="1" ht="14.25">
      <c r="A56" s="282"/>
      <c r="B56" s="284"/>
      <c r="C56" s="280"/>
      <c r="D56" s="200"/>
    </row>
    <row r="57" spans="1:4" s="123" customFormat="1" ht="14.25">
      <c r="A57" s="282"/>
      <c r="B57" s="284"/>
      <c r="C57" s="280"/>
      <c r="D57" s="200"/>
    </row>
    <row r="58" spans="1:2" s="123" customFormat="1" ht="14.25">
      <c r="A58" s="158"/>
      <c r="B58" s="158"/>
    </row>
    <row r="59" spans="1:2" s="123" customFormat="1" ht="14.25">
      <c r="A59" s="158"/>
      <c r="B59" s="158"/>
    </row>
    <row r="60" spans="1:2" s="123" customFormat="1" ht="14.25">
      <c r="A60" s="69"/>
      <c r="B60" s="158"/>
    </row>
    <row r="61" spans="1:2" s="123" customFormat="1" ht="14.25">
      <c r="A61" s="69"/>
      <c r="B61" s="158"/>
    </row>
    <row r="62" s="123" customFormat="1" ht="14.25">
      <c r="B62" s="160"/>
    </row>
    <row r="63" s="123" customFormat="1" ht="14.25"/>
    <row r="64" s="123" customFormat="1" ht="14.25"/>
    <row r="65" s="123" customFormat="1" ht="14.25"/>
    <row r="66" s="123" customFormat="1" ht="14.25"/>
    <row r="67" s="123" customFormat="1" ht="14.25"/>
    <row r="68" s="123" customFormat="1" ht="14.25"/>
    <row r="69" s="123" customFormat="1" ht="14.25"/>
    <row r="70" s="123" customFormat="1" ht="14.25"/>
    <row r="71" s="123" customFormat="1" ht="14.25"/>
    <row r="72" s="123" customFormat="1" ht="14.25"/>
    <row r="73" s="123" customFormat="1" ht="14.25"/>
    <row r="74" s="123" customFormat="1" ht="14.25"/>
    <row r="75" s="123" customFormat="1" ht="14.25"/>
    <row r="76" s="123" customFormat="1" ht="14.25"/>
    <row r="77" s="123" customFormat="1" ht="14.25"/>
    <row r="78" s="123" customFormat="1" ht="14.25"/>
    <row r="79" s="123" customFormat="1" ht="14.25"/>
    <row r="80" s="123" customFormat="1" ht="14.25"/>
    <row r="81" s="123" customFormat="1" ht="14.25"/>
    <row r="82" s="123" customFormat="1" ht="14.25"/>
    <row r="83" s="123" customFormat="1" ht="14.25"/>
    <row r="84" s="123" customFormat="1" ht="14.25"/>
    <row r="85" s="123" customFormat="1" ht="14.25"/>
    <row r="86" s="123" customFormat="1" ht="14.25"/>
    <row r="87" s="123" customFormat="1" ht="14.25"/>
    <row r="88" s="123" customFormat="1" ht="14.25"/>
    <row r="89" s="123" customFormat="1" ht="14.25"/>
    <row r="90" s="123" customFormat="1" ht="14.25"/>
    <row r="91" s="123" customFormat="1" ht="14.25"/>
    <row r="92" s="123" customFormat="1" ht="14.25"/>
    <row r="93" s="123" customFormat="1" ht="14.25"/>
    <row r="94" s="123" customFormat="1" ht="14.25"/>
    <row r="95" s="123" customFormat="1" ht="14.25"/>
    <row r="96" s="123" customFormat="1" ht="14.25"/>
    <row r="97" s="123" customFormat="1" ht="14.25"/>
    <row r="98" s="123" customFormat="1" ht="14.25"/>
    <row r="99" s="123" customFormat="1" ht="14.25"/>
    <row r="100" s="123" customFormat="1" ht="14.25"/>
    <row r="101" s="123" customFormat="1" ht="14.25"/>
    <row r="102" s="123" customFormat="1" ht="14.25"/>
    <row r="103" s="123" customFormat="1" ht="14.25"/>
    <row r="104" s="123" customFormat="1" ht="14.25"/>
    <row r="105" s="123" customFormat="1" ht="14.25"/>
    <row r="106" s="123" customFormat="1" ht="14.25"/>
    <row r="107" s="123" customFormat="1" ht="14.25"/>
    <row r="108" s="123" customFormat="1" ht="14.25"/>
    <row r="109" s="123" customFormat="1" ht="14.25"/>
    <row r="110" s="123" customFormat="1" ht="14.25"/>
    <row r="111" s="123" customFormat="1" ht="14.25"/>
    <row r="112" s="123" customFormat="1" ht="14.25"/>
    <row r="113" s="123" customFormat="1" ht="14.25"/>
    <row r="114" s="123" customFormat="1" ht="14.25"/>
    <row r="115" s="123" customFormat="1" ht="14.25"/>
    <row r="116" s="123" customFormat="1" ht="14.25"/>
    <row r="117" s="123" customFormat="1" ht="14.25"/>
    <row r="118" s="123" customFormat="1" ht="14.25"/>
    <row r="119" s="123" customFormat="1" ht="14.25"/>
    <row r="120" s="123" customFormat="1" ht="14.25"/>
    <row r="121" s="123" customFormat="1" ht="14.25"/>
    <row r="122" s="123" customFormat="1" ht="14.25"/>
    <row r="123" s="123" customFormat="1" ht="14.25"/>
    <row r="124" s="123" customFormat="1" ht="14.25"/>
    <row r="125" s="123" customFormat="1" ht="14.25"/>
    <row r="126" s="123" customFormat="1" ht="14.25"/>
    <row r="127" s="123" customFormat="1" ht="14.25"/>
    <row r="128" s="123" customFormat="1" ht="14.25"/>
    <row r="129" s="123" customFormat="1" ht="14.25"/>
    <row r="130" s="123" customFormat="1" ht="14.25"/>
    <row r="131" s="123" customFormat="1" ht="14.25"/>
    <row r="132" s="123" customFormat="1" ht="14.25"/>
    <row r="133" s="123" customFormat="1" ht="14.25"/>
    <row r="134" s="123" customFormat="1" ht="14.25"/>
    <row r="135" s="123" customFormat="1" ht="14.25"/>
    <row r="136" s="123" customFormat="1" ht="14.25"/>
    <row r="137" s="123" customFormat="1" ht="14.25"/>
    <row r="138" s="123" customFormat="1" ht="14.25"/>
    <row r="139" s="123" customFormat="1" ht="14.25"/>
    <row r="140" s="123" customFormat="1" ht="14.25"/>
    <row r="141" s="123" customFormat="1" ht="14.25"/>
    <row r="142" s="123" customFormat="1" ht="14.25"/>
    <row r="143" s="123" customFormat="1" ht="14.25"/>
    <row r="144" s="123" customFormat="1" ht="14.25"/>
    <row r="145" s="123" customFormat="1" ht="14.25"/>
    <row r="146" s="123" customFormat="1" ht="14.25"/>
    <row r="147" s="123" customFormat="1" ht="14.25"/>
    <row r="148" s="123" customFormat="1" ht="14.25"/>
    <row r="149" s="123" customFormat="1" ht="14.25"/>
    <row r="150" s="123" customFormat="1" ht="14.25"/>
    <row r="151" s="123" customFormat="1" ht="14.25"/>
    <row r="152" s="123" customFormat="1" ht="14.25"/>
    <row r="153" s="123" customFormat="1" ht="14.25"/>
    <row r="154" s="123" customFormat="1" ht="14.25"/>
    <row r="155" s="123" customFormat="1" ht="14.25"/>
    <row r="156" s="123" customFormat="1" ht="14.25"/>
    <row r="157" s="123" customFormat="1" ht="14.25"/>
    <row r="158" s="123" customFormat="1" ht="14.25"/>
    <row r="159" s="123" customFormat="1" ht="14.25"/>
    <row r="160" s="123" customFormat="1" ht="14.25"/>
    <row r="161" s="123" customFormat="1" ht="14.25"/>
    <row r="162" s="123" customFormat="1" ht="14.25"/>
    <row r="163" s="123" customFormat="1" ht="14.25"/>
    <row r="164" s="123" customFormat="1" ht="14.25"/>
    <row r="165" s="123" customFormat="1" ht="14.25"/>
    <row r="166" s="123" customFormat="1" ht="14.25"/>
    <row r="167" s="123" customFormat="1" ht="14.25"/>
    <row r="168" s="123" customFormat="1" ht="14.25"/>
    <row r="169" s="123" customFormat="1" ht="14.25"/>
    <row r="170" s="123" customFormat="1" ht="14.25"/>
    <row r="171" s="123" customFormat="1" ht="14.25"/>
    <row r="172" s="123" customFormat="1" ht="14.25"/>
    <row r="173" s="123" customFormat="1" ht="14.25"/>
    <row r="174" s="123" customFormat="1" ht="14.25"/>
    <row r="175" s="123" customFormat="1" ht="14.25"/>
    <row r="176" s="123" customFormat="1" ht="14.25"/>
    <row r="177" s="123" customFormat="1" ht="14.25"/>
    <row r="178" s="123" customFormat="1" ht="14.25"/>
    <row r="179" s="123" customFormat="1" ht="14.25"/>
    <row r="180" s="123" customFormat="1" ht="14.25"/>
    <row r="181" s="123" customFormat="1" ht="14.25"/>
    <row r="182" s="123" customFormat="1" ht="14.25"/>
    <row r="183" s="123" customFormat="1" ht="14.25"/>
    <row r="184" s="123" customFormat="1" ht="14.25"/>
    <row r="185" s="123" customFormat="1" ht="14.25"/>
    <row r="186" s="123" customFormat="1" ht="14.25"/>
    <row r="187" s="123" customFormat="1" ht="14.25"/>
    <row r="188" s="123" customFormat="1" ht="14.25"/>
    <row r="189" s="123" customFormat="1" ht="14.25"/>
    <row r="190" s="123" customFormat="1" ht="14.25"/>
    <row r="191" s="123" customFormat="1" ht="14.25"/>
    <row r="192" s="123" customFormat="1" ht="14.25"/>
    <row r="193" s="123" customFormat="1" ht="14.25"/>
    <row r="194" s="123" customFormat="1" ht="14.25"/>
    <row r="195" s="123" customFormat="1" ht="14.25"/>
    <row r="196" s="123" customFormat="1" ht="14.25"/>
    <row r="197" s="123" customFormat="1" ht="14.25"/>
    <row r="198" s="123" customFormat="1" ht="14.25"/>
    <row r="199" s="123" customFormat="1" ht="14.25"/>
    <row r="200" s="123" customFormat="1" ht="14.25"/>
    <row r="201" s="123" customFormat="1" ht="14.25"/>
    <row r="202" s="123" customFormat="1" ht="14.25"/>
    <row r="203" s="123" customFormat="1" ht="14.25"/>
    <row r="204" s="123" customFormat="1" ht="14.25"/>
    <row r="205" s="123" customFormat="1" ht="14.25"/>
    <row r="206" s="123" customFormat="1" ht="14.25"/>
    <row r="207" s="123" customFormat="1" ht="14.25"/>
    <row r="208" s="123" customFormat="1" ht="14.25"/>
    <row r="209" s="123" customFormat="1" ht="14.25"/>
    <row r="210" s="123" customFormat="1" ht="14.25"/>
    <row r="211" s="123" customFormat="1" ht="14.25"/>
    <row r="212" s="123" customFormat="1" ht="14.25"/>
    <row r="213" s="123" customFormat="1" ht="14.25"/>
    <row r="214" s="123" customFormat="1" ht="14.25"/>
    <row r="215" s="123" customFormat="1" ht="14.25"/>
    <row r="216" s="123" customFormat="1" ht="14.25"/>
    <row r="217" s="123" customFormat="1" ht="14.25"/>
    <row r="218" s="123" customFormat="1" ht="14.25"/>
  </sheetData>
  <sheetProtection/>
  <mergeCells count="5">
    <mergeCell ref="A1:G1"/>
    <mergeCell ref="B4:D4"/>
    <mergeCell ref="E4:G4"/>
    <mergeCell ref="A4:A5"/>
    <mergeCell ref="A2:G2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arit_rmutp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orawan.s</cp:lastModifiedBy>
  <cp:lastPrinted>2010-01-28T09:47:14Z</cp:lastPrinted>
  <dcterms:created xsi:type="dcterms:W3CDTF">2009-12-09T02:34:20Z</dcterms:created>
  <dcterms:modified xsi:type="dcterms:W3CDTF">2010-05-29T08:42:59Z</dcterms:modified>
  <cp:category/>
  <cp:version/>
  <cp:contentType/>
  <cp:contentStatus/>
</cp:coreProperties>
</file>